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Людмила\Desktop\29-02-2024_15-18-43\"/>
    </mc:Choice>
  </mc:AlternateContent>
  <xr:revisionPtr revIDLastSave="0" documentId="13_ncr:1_{9546B4D3-3B23-4DC2-935F-1AA5845C6F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0" i="1" l="1"/>
  <c r="I180" i="1"/>
  <c r="H180" i="1"/>
  <c r="G180" i="1"/>
  <c r="J119" i="1"/>
  <c r="I119" i="1"/>
  <c r="H119" i="1"/>
  <c r="G119" i="1"/>
  <c r="J98" i="1"/>
  <c r="I98" i="1"/>
  <c r="H98" i="1"/>
  <c r="G98" i="1"/>
  <c r="J91" i="1"/>
  <c r="I91" i="1"/>
  <c r="H91" i="1"/>
  <c r="G91" i="1"/>
  <c r="J81" i="1"/>
  <c r="I81" i="1"/>
  <c r="H81" i="1"/>
  <c r="G81" i="1"/>
  <c r="J71" i="1"/>
  <c r="I71" i="1"/>
  <c r="H71" i="1"/>
  <c r="G71" i="1"/>
  <c r="J63" i="1"/>
  <c r="I63" i="1"/>
  <c r="H63" i="1"/>
  <c r="G63" i="1"/>
  <c r="J55" i="1"/>
  <c r="I55" i="1"/>
  <c r="H55" i="1"/>
  <c r="G55" i="1"/>
  <c r="J28" i="1"/>
  <c r="I28" i="1"/>
  <c r="H28" i="1"/>
  <c r="G28" i="1"/>
  <c r="J9" i="1"/>
  <c r="I9" i="1"/>
  <c r="H9" i="1"/>
  <c r="G9" i="1"/>
  <c r="B184" i="1" l="1"/>
  <c r="A184" i="1"/>
  <c r="J183" i="1"/>
  <c r="I183" i="1"/>
  <c r="H183" i="1"/>
  <c r="G183" i="1"/>
  <c r="F183" i="1"/>
  <c r="B175" i="1"/>
  <c r="A175" i="1"/>
  <c r="L184" i="1"/>
  <c r="J174" i="1"/>
  <c r="I174" i="1"/>
  <c r="H174" i="1"/>
  <c r="H184" i="1" s="1"/>
  <c r="G174" i="1"/>
  <c r="F174" i="1"/>
  <c r="F184" i="1" s="1"/>
  <c r="B166" i="1"/>
  <c r="A166" i="1"/>
  <c r="J165" i="1"/>
  <c r="I165" i="1"/>
  <c r="H165" i="1"/>
  <c r="G165" i="1"/>
  <c r="F165" i="1"/>
  <c r="B157" i="1"/>
  <c r="A157" i="1"/>
  <c r="L166" i="1"/>
  <c r="J156" i="1"/>
  <c r="I156" i="1"/>
  <c r="H156" i="1"/>
  <c r="G156" i="1"/>
  <c r="F156" i="1"/>
  <c r="B149" i="1"/>
  <c r="A149" i="1"/>
  <c r="J148" i="1"/>
  <c r="I148" i="1"/>
  <c r="H148" i="1"/>
  <c r="G148" i="1"/>
  <c r="F148" i="1"/>
  <c r="B140" i="1"/>
  <c r="A140" i="1"/>
  <c r="L149" i="1"/>
  <c r="J139" i="1"/>
  <c r="I139" i="1"/>
  <c r="I149" i="1" s="1"/>
  <c r="H139" i="1"/>
  <c r="H149" i="1" s="1"/>
  <c r="G139" i="1"/>
  <c r="F139" i="1"/>
  <c r="B131" i="1"/>
  <c r="A131" i="1"/>
  <c r="J130" i="1"/>
  <c r="I130" i="1"/>
  <c r="H130" i="1"/>
  <c r="G130" i="1"/>
  <c r="F130" i="1"/>
  <c r="B122" i="1"/>
  <c r="A122" i="1"/>
  <c r="L131" i="1"/>
  <c r="J121" i="1"/>
  <c r="I121" i="1"/>
  <c r="H121" i="1"/>
  <c r="H131" i="1" s="1"/>
  <c r="G121" i="1"/>
  <c r="F121" i="1"/>
  <c r="B114" i="1"/>
  <c r="A114" i="1"/>
  <c r="J113" i="1"/>
  <c r="I113" i="1"/>
  <c r="H113" i="1"/>
  <c r="G113" i="1"/>
  <c r="F113" i="1"/>
  <c r="B104" i="1"/>
  <c r="A104" i="1"/>
  <c r="L114" i="1"/>
  <c r="J103" i="1"/>
  <c r="I103" i="1"/>
  <c r="H103" i="1"/>
  <c r="G103" i="1"/>
  <c r="G114" i="1" s="1"/>
  <c r="F103" i="1"/>
  <c r="B95" i="1"/>
  <c r="A95" i="1"/>
  <c r="J94" i="1"/>
  <c r="I94" i="1"/>
  <c r="H94" i="1"/>
  <c r="G94" i="1"/>
  <c r="F94" i="1"/>
  <c r="B86" i="1"/>
  <c r="A86" i="1"/>
  <c r="L95" i="1"/>
  <c r="J85" i="1"/>
  <c r="I85" i="1"/>
  <c r="H85" i="1"/>
  <c r="G85" i="1"/>
  <c r="F85" i="1"/>
  <c r="B77" i="1"/>
  <c r="A77" i="1"/>
  <c r="J76" i="1"/>
  <c r="I76" i="1"/>
  <c r="H76" i="1"/>
  <c r="G76" i="1"/>
  <c r="F76" i="1"/>
  <c r="B67" i="1"/>
  <c r="A67" i="1"/>
  <c r="L77" i="1"/>
  <c r="J66" i="1"/>
  <c r="I66" i="1"/>
  <c r="H66" i="1"/>
  <c r="G66" i="1"/>
  <c r="F66" i="1"/>
  <c r="F77" i="1" s="1"/>
  <c r="B59" i="1"/>
  <c r="A59" i="1"/>
  <c r="J58" i="1"/>
  <c r="I58" i="1"/>
  <c r="H58" i="1"/>
  <c r="G58" i="1"/>
  <c r="F58" i="1"/>
  <c r="B51" i="1"/>
  <c r="A51" i="1"/>
  <c r="L59" i="1"/>
  <c r="J50" i="1"/>
  <c r="I50" i="1"/>
  <c r="H50" i="1"/>
  <c r="G50" i="1"/>
  <c r="F50" i="1"/>
  <c r="B42" i="1"/>
  <c r="A42" i="1"/>
  <c r="J41" i="1"/>
  <c r="I41" i="1"/>
  <c r="H41" i="1"/>
  <c r="G41" i="1"/>
  <c r="F41" i="1"/>
  <c r="B33" i="1"/>
  <c r="A33" i="1"/>
  <c r="L42" i="1"/>
  <c r="J32" i="1"/>
  <c r="I32" i="1"/>
  <c r="H32" i="1"/>
  <c r="G32" i="1"/>
  <c r="F32" i="1"/>
  <c r="B24" i="1"/>
  <c r="A24" i="1"/>
  <c r="J23" i="1"/>
  <c r="I23" i="1"/>
  <c r="H23" i="1"/>
  <c r="G23" i="1"/>
  <c r="F23" i="1"/>
  <c r="B14" i="1"/>
  <c r="A14" i="1"/>
  <c r="L24" i="1"/>
  <c r="J13" i="1"/>
  <c r="I13" i="1"/>
  <c r="H13" i="1"/>
  <c r="G13" i="1"/>
  <c r="F13" i="1"/>
  <c r="G184" i="1" l="1"/>
  <c r="J166" i="1"/>
  <c r="F166" i="1"/>
  <c r="H166" i="1"/>
  <c r="J184" i="1"/>
  <c r="G149" i="1"/>
  <c r="F131" i="1"/>
  <c r="F95" i="1"/>
  <c r="I166" i="1"/>
  <c r="J149" i="1"/>
  <c r="I131" i="1"/>
  <c r="H114" i="1"/>
  <c r="G95" i="1"/>
  <c r="F59" i="1"/>
  <c r="G77" i="1"/>
  <c r="H95" i="1"/>
  <c r="I114" i="1"/>
  <c r="G59" i="1"/>
  <c r="H59" i="1"/>
  <c r="H24" i="1"/>
  <c r="J59" i="1"/>
  <c r="H77" i="1"/>
  <c r="J95" i="1"/>
  <c r="I59" i="1"/>
  <c r="J42" i="1"/>
  <c r="I95" i="1"/>
  <c r="G42" i="1"/>
  <c r="J77" i="1"/>
  <c r="J114" i="1"/>
  <c r="I77" i="1"/>
  <c r="I184" i="1"/>
  <c r="F149" i="1"/>
  <c r="G131" i="1"/>
  <c r="J131" i="1"/>
  <c r="G166" i="1"/>
  <c r="I42" i="1"/>
  <c r="F42" i="1"/>
  <c r="H42" i="1"/>
  <c r="L185" i="1"/>
  <c r="I24" i="1"/>
  <c r="F24" i="1"/>
  <c r="G24" i="1"/>
  <c r="J24" i="1"/>
  <c r="F114" i="1"/>
  <c r="H185" i="1" l="1"/>
  <c r="I185" i="1"/>
  <c r="J185" i="1"/>
  <c r="G185" i="1"/>
  <c r="F185" i="1"/>
</calcChain>
</file>

<file path=xl/sharedStrings.xml><?xml version="1.0" encoding="utf-8"?>
<sst xmlns="http://schemas.openxmlformats.org/spreadsheetml/2006/main" count="261" uniqueCount="84">
  <si>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</si>
  <si>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</si>
  <si>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</si>
  <si>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</si>
  <si>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</si>
  <si>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</si>
  <si>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</si>
  <si>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</si>
  <si>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</si>
  <si>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</si>
  <si>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</si>
  <si>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</si>
  <si>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</si>
  <si>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</si>
  <si>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</si>
  <si>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</si>
  <si>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</si>
  <si>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</si>
  <si>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</si>
  <si>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</si>
  <si>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</si>
  <si>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</si>
  <si>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</si>
  <si>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</si>
  <si>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</si>
  <si>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</si>
  <si>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</si>
  <si>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</si>
  <si>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</si>
  <si>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</si>
  <si>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</si>
  <si>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</si>
  <si>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</si>
  <si>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</si>
  <si>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</si>
  <si>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</si>
  <si>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</si>
  <si>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</si>
  <si>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Согласовал:</t>
  </si>
  <si>
    <t xml:space="preserve">Каша "Дружба" молочная  </t>
  </si>
  <si>
    <t xml:space="preserve">Батончик к чаю </t>
  </si>
  <si>
    <t>Сыр порционный</t>
  </si>
  <si>
    <t xml:space="preserve">Суп с макаронными изделиями и курой </t>
  </si>
  <si>
    <t>Гуляш из куры</t>
  </si>
  <si>
    <t>Каша гречневая рассыпчатая с маслом</t>
  </si>
  <si>
    <t>Батон йодированный</t>
  </si>
  <si>
    <t>Хлеб ржаной</t>
  </si>
  <si>
    <t>Фрукт</t>
  </si>
  <si>
    <t>Компот из ягод</t>
  </si>
  <si>
    <t>Суп картофельный с горохом</t>
  </si>
  <si>
    <t>Курица в кисло-сладком соусе</t>
  </si>
  <si>
    <t>Щи из свежей капусты с картофелем</t>
  </si>
  <si>
    <t>Напиток из смеси сухофруктов</t>
  </si>
  <si>
    <t>Тефтели мясные с соусом красным основным</t>
  </si>
  <si>
    <t>Каша пшенная молочная</t>
  </si>
  <si>
    <t>Какао с молоком витаминизированное</t>
  </si>
  <si>
    <t>Макароны отварные со сл.маслом</t>
  </si>
  <si>
    <t>хол.блюдо</t>
  </si>
  <si>
    <t>Чай с низким содержанием сахара</t>
  </si>
  <si>
    <t>Гуляш из свинины</t>
  </si>
  <si>
    <t>Чай с  сахаром</t>
  </si>
  <si>
    <t xml:space="preserve">Котлета рыбная </t>
  </si>
  <si>
    <t>Борщ из свежей капусты с картофелем</t>
  </si>
  <si>
    <t>Пюре картофельное с овощами натуральными консервированными</t>
  </si>
  <si>
    <t xml:space="preserve">Пюре картофельное </t>
  </si>
  <si>
    <t>Рассольник ленинградский</t>
  </si>
  <si>
    <t>Оладьи с джемом</t>
  </si>
  <si>
    <t>Рагу из овощей со свининой</t>
  </si>
  <si>
    <t>Плов со свининой</t>
  </si>
  <si>
    <t xml:space="preserve">Чай с сахаром, лимоном </t>
  </si>
  <si>
    <t xml:space="preserve">Масло сливочное </t>
  </si>
  <si>
    <t>Шницель из свинины</t>
  </si>
  <si>
    <t>Плов со свининой с овощами натуральными консервированными</t>
  </si>
  <si>
    <t xml:space="preserve">Жаркое по-домашнему </t>
  </si>
  <si>
    <t>Компот из яблок</t>
  </si>
  <si>
    <t>Солянка по-домашнему со сметаной</t>
  </si>
  <si>
    <t>Жаркое по-домашнему</t>
  </si>
  <si>
    <t>Оладьи</t>
  </si>
  <si>
    <t>Блинчики с джемом</t>
  </si>
  <si>
    <t>Свекольник</t>
  </si>
  <si>
    <t xml:space="preserve">Пудинг из творога с джемом </t>
  </si>
  <si>
    <t>средняя школа № 51</t>
  </si>
  <si>
    <t>Ивченко С. В.</t>
  </si>
  <si>
    <t>Директор ООО"Агрофирма-Ярослалвь"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</si>
</sst>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6" fillId="0" borderId="0">
      <alignment horizontal="left"/>
    </xf>
    <xf numFmtId="0" fontId="1" fillId="0" borderId="0"/>
  </cellStyleXfs>
  <cellXfs count="81">
    <xf numFmtId="0" fontId="0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2" borderId="4" xfId="0" applyFont="1" applyFill="1" applyBorder="1"/>
    <xf numFmtId="1" fontId="2" fillId="2" borderId="5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1" xfId="0" applyFont="1" applyBorder="1"/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16" xfId="0" applyFont="1" applyBorder="1"/>
    <xf numFmtId="0" fontId="10" fillId="2" borderId="4" xfId="0" applyFont="1" applyFill="1" applyBorder="1"/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0" fillId="0" borderId="22" xfId="0" applyFont="1" applyBorder="1"/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vertical="top" wrapText="1"/>
    </xf>
    <xf numFmtId="0" fontId="2" fillId="3" borderId="24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0" fillId="4" borderId="12" xfId="0" applyFont="1" applyFill="1" applyBorder="1"/>
    <xf numFmtId="0" fontId="13" fillId="4" borderId="31" xfId="0" applyFont="1" applyFill="1" applyBorder="1" applyAlignment="1">
      <alignment horizontal="left" vertical="center" wrapText="1"/>
    </xf>
    <xf numFmtId="0" fontId="13" fillId="4" borderId="32" xfId="0" applyFont="1" applyFill="1" applyBorder="1" applyAlignment="1">
      <alignment horizontal="centerContinuous" vertical="center" wrapText="1"/>
    </xf>
    <xf numFmtId="164" fontId="13" fillId="4" borderId="31" xfId="0" applyNumberFormat="1" applyFont="1" applyFill="1" applyBorder="1" applyAlignment="1">
      <alignment horizontal="right" vertical="center" wrapText="1"/>
    </xf>
    <xf numFmtId="1" fontId="13" fillId="4" borderId="31" xfId="0" applyNumberFormat="1" applyFont="1" applyFill="1" applyBorder="1" applyAlignment="1">
      <alignment horizontal="right" vertical="center" wrapText="1"/>
    </xf>
    <xf numFmtId="0" fontId="10" fillId="4" borderId="4" xfId="0" applyFont="1" applyFill="1" applyBorder="1"/>
    <xf numFmtId="0" fontId="10" fillId="5" borderId="4" xfId="0" applyFont="1" applyFill="1" applyBorder="1"/>
    <xf numFmtId="0" fontId="13" fillId="4" borderId="31" xfId="0" applyFont="1" applyFill="1" applyBorder="1" applyAlignment="1">
      <alignment horizontal="centerContinuous" vertical="center" wrapText="1"/>
    </xf>
    <xf numFmtId="0" fontId="2" fillId="5" borderId="4" xfId="0" applyFont="1" applyFill="1" applyBorder="1" applyAlignment="1">
      <alignment vertical="top" wrapText="1"/>
    </xf>
    <xf numFmtId="0" fontId="2" fillId="5" borderId="4" xfId="0" applyFont="1" applyFill="1" applyBorder="1" applyAlignment="1">
      <alignment horizontal="center" vertical="top" wrapText="1"/>
    </xf>
    <xf numFmtId="164" fontId="14" fillId="4" borderId="31" xfId="0" applyNumberFormat="1" applyFont="1" applyFill="1" applyBorder="1" applyAlignment="1">
      <alignment horizontal="right" vertical="center" wrapText="1"/>
    </xf>
    <xf numFmtId="1" fontId="14" fillId="4" borderId="31" xfId="0" applyNumberFormat="1" applyFont="1" applyFill="1" applyBorder="1" applyAlignment="1">
      <alignment horizontal="right" vertical="center" wrapText="1"/>
    </xf>
    <xf numFmtId="164" fontId="0" fillId="4" borderId="30" xfId="0" applyNumberFormat="1" applyFill="1" applyBorder="1" applyAlignment="1"/>
    <xf numFmtId="0" fontId="13" fillId="4" borderId="32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left" vertical="center" wrapText="1"/>
    </xf>
    <xf numFmtId="0" fontId="13" fillId="4" borderId="30" xfId="0" applyFont="1" applyFill="1" applyBorder="1" applyAlignment="1">
      <alignment horizontal="center" vertical="center" wrapText="1"/>
    </xf>
    <xf numFmtId="164" fontId="13" fillId="4" borderId="33" xfId="0" applyNumberFormat="1" applyFont="1" applyFill="1" applyBorder="1" applyAlignment="1">
      <alignment horizontal="right" vertical="center" wrapText="1"/>
    </xf>
    <xf numFmtId="0" fontId="13" fillId="4" borderId="30" xfId="0" applyFont="1" applyFill="1" applyBorder="1" applyAlignment="1">
      <alignment horizontal="left" vertical="distributed" wrapText="1"/>
    </xf>
    <xf numFmtId="164" fontId="15" fillId="4" borderId="30" xfId="0" applyNumberFormat="1" applyFont="1" applyFill="1" applyBorder="1" applyAlignment="1"/>
    <xf numFmtId="0" fontId="0" fillId="4" borderId="30" xfId="0" applyFill="1" applyBorder="1"/>
    <xf numFmtId="1" fontId="15" fillId="4" borderId="30" xfId="0" applyNumberFormat="1" applyFont="1" applyFill="1" applyBorder="1" applyAlignment="1"/>
    <xf numFmtId="0" fontId="2" fillId="5" borderId="13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right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13" fillId="4" borderId="30" xfId="0" applyFont="1" applyFill="1" applyBorder="1" applyAlignment="1">
      <alignment horizontal="centerContinuous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12" fillId="0" borderId="27" xfId="0" applyFont="1" applyBorder="1" applyAlignment="1">
      <alignment horizontal="center" vertical="center" wrapText="1"/>
    </xf>
    <xf numFmtId="0" fontId="3" fillId="0" borderId="28" xfId="0" applyFont="1" applyBorder="1"/>
    <xf numFmtId="0" fontId="3" fillId="0" borderId="29" xfId="0" applyFont="1" applyBorder="1"/>
    <xf numFmtId="0" fontId="2" fillId="2" borderId="1" xfId="0" applyFont="1" applyFill="1" applyBorder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>
      <alignment horizontal="left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8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14.42578125" defaultRowHeight="15" customHeight="1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5" width="9.140625" customWidth="1"/>
  </cols>
  <sheetData>
    <row r="1" spans="1:15" ht="12.75" customHeight="1" x14ac:dyDescent="0.25">
      <c r="A1" s="1" t="s">
        <v>0</v>
      </c>
      <c r="B1" s="2"/>
      <c r="C1" s="77" t="s">
        <v>81</v>
      </c>
      <c r="D1" s="78"/>
      <c r="E1" s="79"/>
      <c r="F1" s="3" t="s">
        <v>38</v>
      </c>
      <c r="G1" s="2" t="s">
        <v>1</v>
      </c>
      <c r="H1" s="80" t="s">
        <v>83</v>
      </c>
      <c r="I1" s="78"/>
      <c r="J1" s="78"/>
      <c r="K1" s="79"/>
      <c r="L1" s="2"/>
      <c r="M1" s="2"/>
      <c r="N1" s="2"/>
      <c r="O1" s="2"/>
    </row>
    <row r="2" spans="1:15" ht="12.75" customHeight="1" x14ac:dyDescent="0.25">
      <c r="A2" s="4" t="s">
        <v>2</v>
      </c>
      <c r="B2" s="2"/>
      <c r="C2" s="2"/>
      <c r="D2" s="1"/>
      <c r="E2" s="2"/>
      <c r="F2" s="2"/>
      <c r="G2" s="2" t="s">
        <v>3</v>
      </c>
      <c r="H2" s="80" t="s">
        <v>82</v>
      </c>
      <c r="I2" s="78"/>
      <c r="J2" s="78"/>
      <c r="K2" s="79"/>
      <c r="L2" s="2"/>
      <c r="M2" s="2"/>
      <c r="N2" s="2"/>
      <c r="O2" s="2"/>
    </row>
    <row r="3" spans="1:15" ht="17.25" customHeight="1" x14ac:dyDescent="0.25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28</v>
      </c>
      <c r="I3" s="8">
        <v>2</v>
      </c>
      <c r="J3" s="9">
        <v>2024</v>
      </c>
      <c r="K3" s="1"/>
      <c r="L3" s="2"/>
      <c r="M3" s="2"/>
    </row>
    <row r="4" spans="1:15" ht="12.75" customHeight="1" thickBot="1" x14ac:dyDescent="0.3">
      <c r="A4" s="2"/>
      <c r="B4" s="2"/>
      <c r="C4" s="2"/>
      <c r="D4" s="5"/>
      <c r="E4" s="2"/>
      <c r="F4" s="2"/>
      <c r="G4" s="2"/>
      <c r="H4" s="10" t="s">
        <v>7</v>
      </c>
      <c r="I4" s="10" t="s">
        <v>8</v>
      </c>
      <c r="J4" s="10" t="s">
        <v>9</v>
      </c>
      <c r="K4" s="2"/>
      <c r="L4" s="2"/>
      <c r="M4" s="2"/>
    </row>
    <row r="5" spans="1:15" ht="21" customHeight="1" thickBot="1" x14ac:dyDescent="0.3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  <c r="M5" s="2"/>
    </row>
    <row r="6" spans="1:15" ht="12.75" customHeight="1" x14ac:dyDescent="0.25">
      <c r="A6" s="15">
        <v>1</v>
      </c>
      <c r="B6" s="16">
        <v>1</v>
      </c>
      <c r="C6" s="17" t="s">
        <v>22</v>
      </c>
      <c r="D6" s="43" t="s">
        <v>23</v>
      </c>
      <c r="E6" s="44" t="s">
        <v>39</v>
      </c>
      <c r="F6" s="45">
        <v>250</v>
      </c>
      <c r="G6" s="46">
        <v>8.6</v>
      </c>
      <c r="H6" s="46">
        <v>8.6</v>
      </c>
      <c r="I6" s="46">
        <v>28.9</v>
      </c>
      <c r="J6" s="47">
        <v>266</v>
      </c>
      <c r="K6" s="64"/>
      <c r="L6" s="65"/>
      <c r="M6" s="2"/>
    </row>
    <row r="7" spans="1:15" ht="12.75" customHeight="1" x14ac:dyDescent="0.25">
      <c r="A7" s="20"/>
      <c r="B7" s="21"/>
      <c r="C7" s="22"/>
      <c r="D7" s="48" t="s">
        <v>57</v>
      </c>
      <c r="E7" s="44" t="s">
        <v>70</v>
      </c>
      <c r="F7" s="45">
        <v>15</v>
      </c>
      <c r="G7" s="46">
        <v>0.12</v>
      </c>
      <c r="H7" s="46">
        <v>10.87</v>
      </c>
      <c r="I7" s="46">
        <v>0.2</v>
      </c>
      <c r="J7" s="47">
        <v>99</v>
      </c>
      <c r="K7" s="66"/>
      <c r="L7" s="52"/>
      <c r="M7" s="2"/>
    </row>
    <row r="8" spans="1:15" ht="12.75" customHeight="1" x14ac:dyDescent="0.25">
      <c r="A8" s="20"/>
      <c r="B8" s="21"/>
      <c r="C8" s="22"/>
      <c r="D8" s="48" t="s">
        <v>24</v>
      </c>
      <c r="E8" s="44" t="s">
        <v>58</v>
      </c>
      <c r="F8" s="45">
        <v>210</v>
      </c>
      <c r="G8" s="46">
        <v>0.2</v>
      </c>
      <c r="H8" s="46">
        <v>0</v>
      </c>
      <c r="I8" s="46">
        <v>10</v>
      </c>
      <c r="J8" s="47">
        <v>40.950000000000003</v>
      </c>
      <c r="K8" s="66"/>
      <c r="L8" s="52"/>
      <c r="M8" s="2"/>
    </row>
    <row r="9" spans="1:15" ht="12.75" customHeight="1" x14ac:dyDescent="0.25">
      <c r="A9" s="20"/>
      <c r="B9" s="21"/>
      <c r="C9" s="22"/>
      <c r="D9" s="62" t="s">
        <v>25</v>
      </c>
      <c r="E9" s="44" t="s">
        <v>40</v>
      </c>
      <c r="F9" s="45">
        <v>30</v>
      </c>
      <c r="G9" s="55">
        <f>7.5*35/100</f>
        <v>2.625</v>
      </c>
      <c r="H9" s="55">
        <f>2.9*35/100</f>
        <v>1.0149999999999999</v>
      </c>
      <c r="I9" s="55">
        <f>51.4*35/100</f>
        <v>17.989999999999998</v>
      </c>
      <c r="J9" s="55">
        <f>262*35/100</f>
        <v>91.7</v>
      </c>
      <c r="K9" s="66"/>
      <c r="L9" s="52"/>
      <c r="M9" s="2"/>
    </row>
    <row r="10" spans="1:15" ht="12.75" customHeight="1" x14ac:dyDescent="0.25">
      <c r="A10" s="20"/>
      <c r="B10" s="21"/>
      <c r="C10" s="22"/>
      <c r="D10" s="62" t="s">
        <v>26</v>
      </c>
      <c r="E10" s="44" t="s">
        <v>47</v>
      </c>
      <c r="F10" s="45">
        <v>110</v>
      </c>
      <c r="G10" s="46">
        <v>0.5</v>
      </c>
      <c r="H10" s="46">
        <v>5</v>
      </c>
      <c r="I10" s="46">
        <v>12.7</v>
      </c>
      <c r="J10" s="47">
        <v>61</v>
      </c>
      <c r="K10" s="66"/>
      <c r="L10" s="52"/>
      <c r="M10" s="2"/>
    </row>
    <row r="11" spans="1:15" ht="12.75" customHeight="1" x14ac:dyDescent="0.25">
      <c r="A11" s="20"/>
      <c r="B11" s="21"/>
      <c r="C11" s="22"/>
      <c r="D11" s="49"/>
      <c r="E11" s="51"/>
      <c r="F11" s="52"/>
      <c r="G11" s="52"/>
      <c r="H11" s="52"/>
      <c r="I11" s="52"/>
      <c r="J11" s="52"/>
      <c r="K11" s="66"/>
      <c r="L11" s="52"/>
      <c r="M11" s="2"/>
    </row>
    <row r="12" spans="1:15" ht="12.75" customHeight="1" x14ac:dyDescent="0.25">
      <c r="A12" s="20"/>
      <c r="B12" s="21"/>
      <c r="C12" s="22"/>
      <c r="D12" s="49"/>
      <c r="E12" s="51"/>
      <c r="F12" s="52"/>
      <c r="G12" s="52"/>
      <c r="H12" s="52"/>
      <c r="I12" s="52"/>
      <c r="J12" s="52"/>
      <c r="K12" s="66"/>
      <c r="L12" s="52"/>
      <c r="M12" s="2"/>
    </row>
    <row r="13" spans="1:15" ht="12.75" customHeight="1" x14ac:dyDescent="0.25">
      <c r="A13" s="27"/>
      <c r="B13" s="28"/>
      <c r="C13" s="29"/>
      <c r="D13" s="67" t="s">
        <v>27</v>
      </c>
      <c r="E13" s="68"/>
      <c r="F13" s="69">
        <f>SUM(F6:F12)</f>
        <v>615</v>
      </c>
      <c r="G13" s="69">
        <f>SUM(G6:G12)</f>
        <v>12.044999999999998</v>
      </c>
      <c r="H13" s="69">
        <f>SUM(H6:H12)</f>
        <v>25.484999999999999</v>
      </c>
      <c r="I13" s="69">
        <f>SUM(I6:I12)</f>
        <v>69.789999999999992</v>
      </c>
      <c r="J13" s="69">
        <f>SUM(J6:J12)</f>
        <v>558.65</v>
      </c>
      <c r="K13" s="70"/>
      <c r="L13" s="69">
        <v>75</v>
      </c>
      <c r="M13" s="2"/>
    </row>
    <row r="14" spans="1:15" ht="12.75" customHeight="1" x14ac:dyDescent="0.25">
      <c r="A14" s="30">
        <f t="shared" ref="A14:B14" si="0">A6</f>
        <v>1</v>
      </c>
      <c r="B14" s="31">
        <f t="shared" si="0"/>
        <v>1</v>
      </c>
      <c r="C14" s="32" t="s">
        <v>28</v>
      </c>
      <c r="D14" s="48" t="s">
        <v>29</v>
      </c>
      <c r="E14" s="51"/>
      <c r="F14" s="52"/>
      <c r="G14" s="52"/>
      <c r="H14" s="52"/>
      <c r="I14" s="52"/>
      <c r="J14" s="52"/>
      <c r="K14" s="26"/>
      <c r="L14" s="25"/>
      <c r="M14" s="2"/>
    </row>
    <row r="15" spans="1:15" ht="12.75" customHeight="1" x14ac:dyDescent="0.25">
      <c r="A15" s="20"/>
      <c r="B15" s="21"/>
      <c r="C15" s="22"/>
      <c r="D15" s="48" t="s">
        <v>30</v>
      </c>
      <c r="E15" s="44" t="s">
        <v>42</v>
      </c>
      <c r="F15" s="45">
        <v>260</v>
      </c>
      <c r="G15" s="46">
        <v>4.9000000000000004</v>
      </c>
      <c r="H15" s="46">
        <v>8.9</v>
      </c>
      <c r="I15" s="46">
        <v>15</v>
      </c>
      <c r="J15" s="47">
        <v>156</v>
      </c>
      <c r="K15" s="26"/>
      <c r="L15" s="25"/>
      <c r="M15" s="2"/>
    </row>
    <row r="16" spans="1:15" ht="12.75" customHeight="1" x14ac:dyDescent="0.25">
      <c r="A16" s="20"/>
      <c r="B16" s="21"/>
      <c r="C16" s="22"/>
      <c r="D16" s="48" t="s">
        <v>31</v>
      </c>
      <c r="E16" s="44" t="s">
        <v>71</v>
      </c>
      <c r="F16" s="45">
        <v>90</v>
      </c>
      <c r="G16" s="46">
        <v>13.1</v>
      </c>
      <c r="H16" s="46">
        <v>16.8</v>
      </c>
      <c r="I16" s="46">
        <v>6.3</v>
      </c>
      <c r="J16" s="47">
        <v>228.8</v>
      </c>
      <c r="K16" s="26"/>
      <c r="L16" s="25"/>
      <c r="M16" s="2"/>
    </row>
    <row r="17" spans="1:13" ht="12.75" customHeight="1" x14ac:dyDescent="0.25">
      <c r="A17" s="20"/>
      <c r="B17" s="21"/>
      <c r="C17" s="22"/>
      <c r="D17" s="48" t="s">
        <v>32</v>
      </c>
      <c r="E17" s="44" t="s">
        <v>44</v>
      </c>
      <c r="F17" s="45">
        <v>150</v>
      </c>
      <c r="G17" s="46">
        <v>5.7</v>
      </c>
      <c r="H17" s="46">
        <v>4.58</v>
      </c>
      <c r="I17" s="46">
        <v>49.95</v>
      </c>
      <c r="J17" s="47">
        <v>207.75</v>
      </c>
      <c r="K17" s="26"/>
      <c r="L17" s="25"/>
      <c r="M17" s="2"/>
    </row>
    <row r="18" spans="1:13" ht="12.75" customHeight="1" x14ac:dyDescent="0.25">
      <c r="A18" s="20"/>
      <c r="B18" s="21"/>
      <c r="C18" s="22"/>
      <c r="D18" s="48" t="s">
        <v>33</v>
      </c>
      <c r="E18" s="44" t="s">
        <v>60</v>
      </c>
      <c r="F18" s="45">
        <v>215</v>
      </c>
      <c r="G18" s="55">
        <v>0.2</v>
      </c>
      <c r="H18" s="55">
        <v>0</v>
      </c>
      <c r="I18" s="55">
        <v>15</v>
      </c>
      <c r="J18" s="55">
        <v>61</v>
      </c>
      <c r="K18" s="26"/>
      <c r="L18" s="25"/>
      <c r="M18" s="2"/>
    </row>
    <row r="19" spans="1:13" ht="12.75" customHeight="1" x14ac:dyDescent="0.25">
      <c r="A19" s="20"/>
      <c r="B19" s="21"/>
      <c r="C19" s="22"/>
      <c r="D19" s="48" t="s">
        <v>35</v>
      </c>
      <c r="E19" s="44" t="s">
        <v>46</v>
      </c>
      <c r="F19" s="45">
        <v>20</v>
      </c>
      <c r="G19" s="55">
        <v>2.6</v>
      </c>
      <c r="H19" s="55">
        <v>0.4</v>
      </c>
      <c r="I19" s="55">
        <v>16.8</v>
      </c>
      <c r="J19" s="55">
        <v>80</v>
      </c>
      <c r="K19" s="26"/>
      <c r="L19" s="25"/>
      <c r="M19" s="2"/>
    </row>
    <row r="20" spans="1:13" ht="12.75" customHeight="1" x14ac:dyDescent="0.25">
      <c r="A20" s="20"/>
      <c r="B20" s="21"/>
      <c r="C20" s="22"/>
      <c r="D20" s="48"/>
      <c r="E20" s="44"/>
      <c r="F20" s="45"/>
      <c r="G20" s="55"/>
      <c r="H20" s="55"/>
      <c r="I20" s="55"/>
      <c r="J20" s="55"/>
      <c r="K20" s="26"/>
      <c r="L20" s="25"/>
      <c r="M20" s="2"/>
    </row>
    <row r="21" spans="1:13" ht="12.75" customHeight="1" x14ac:dyDescent="0.25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26"/>
      <c r="L21" s="25"/>
      <c r="M21" s="2"/>
    </row>
    <row r="22" spans="1:13" ht="12.75" customHeight="1" x14ac:dyDescent="0.25">
      <c r="A22" s="20"/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5"/>
      <c r="M22" s="2"/>
    </row>
    <row r="23" spans="1:13" ht="12.75" customHeight="1" x14ac:dyDescent="0.25">
      <c r="A23" s="27"/>
      <c r="B23" s="28"/>
      <c r="C23" s="29"/>
      <c r="D23" s="67" t="s">
        <v>27</v>
      </c>
      <c r="E23" s="68"/>
      <c r="F23" s="69">
        <f t="shared" ref="F23:J23" si="1">SUM(F14:F22)</f>
        <v>735</v>
      </c>
      <c r="G23" s="69">
        <f t="shared" si="1"/>
        <v>26.5</v>
      </c>
      <c r="H23" s="69">
        <f t="shared" si="1"/>
        <v>30.68</v>
      </c>
      <c r="I23" s="69">
        <f t="shared" si="1"/>
        <v>103.05</v>
      </c>
      <c r="J23" s="69">
        <f t="shared" si="1"/>
        <v>733.55</v>
      </c>
      <c r="K23" s="70"/>
      <c r="L23" s="69">
        <v>75</v>
      </c>
      <c r="M23" s="2"/>
    </row>
    <row r="24" spans="1:13" ht="12.75" customHeight="1" thickBot="1" x14ac:dyDescent="0.3">
      <c r="A24" s="33">
        <f t="shared" ref="A24:B24" si="2">A6</f>
        <v>1</v>
      </c>
      <c r="B24" s="34">
        <f t="shared" si="2"/>
        <v>1</v>
      </c>
      <c r="C24" s="72" t="s">
        <v>36</v>
      </c>
      <c r="D24" s="73"/>
      <c r="E24" s="35"/>
      <c r="F24" s="36">
        <f t="shared" ref="F24:J24" si="3">F13+F23</f>
        <v>1350</v>
      </c>
      <c r="G24" s="36">
        <f t="shared" si="3"/>
        <v>38.545000000000002</v>
      </c>
      <c r="H24" s="36">
        <f t="shared" si="3"/>
        <v>56.164999999999999</v>
      </c>
      <c r="I24" s="36">
        <f t="shared" si="3"/>
        <v>172.83999999999997</v>
      </c>
      <c r="J24" s="36">
        <f t="shared" si="3"/>
        <v>1292.1999999999998</v>
      </c>
      <c r="K24" s="36"/>
      <c r="L24" s="36">
        <f>L13+L23</f>
        <v>150</v>
      </c>
      <c r="M24" s="2"/>
    </row>
    <row r="25" spans="1:13" ht="12.75" customHeight="1" x14ac:dyDescent="0.25">
      <c r="A25" s="37">
        <v>1</v>
      </c>
      <c r="B25" s="21">
        <v>2</v>
      </c>
      <c r="C25" s="17" t="s">
        <v>22</v>
      </c>
      <c r="D25" s="43" t="s">
        <v>23</v>
      </c>
      <c r="E25" s="44" t="s">
        <v>66</v>
      </c>
      <c r="F25" s="45">
        <v>145</v>
      </c>
      <c r="G25" s="46">
        <v>9.9</v>
      </c>
      <c r="H25" s="46">
        <v>12.5</v>
      </c>
      <c r="I25" s="46">
        <v>43.1</v>
      </c>
      <c r="J25" s="47">
        <v>262</v>
      </c>
      <c r="K25" s="19"/>
      <c r="L25" s="18"/>
      <c r="M25" s="2"/>
    </row>
    <row r="26" spans="1:13" ht="12.75" customHeight="1" x14ac:dyDescent="0.25">
      <c r="A26" s="37"/>
      <c r="B26" s="21"/>
      <c r="C26" s="22"/>
      <c r="D26" s="48" t="s">
        <v>26</v>
      </c>
      <c r="E26" s="44" t="s">
        <v>47</v>
      </c>
      <c r="F26" s="45">
        <v>110</v>
      </c>
      <c r="G26" s="46">
        <v>0.5</v>
      </c>
      <c r="H26" s="46">
        <v>5</v>
      </c>
      <c r="I26" s="46">
        <v>12.7</v>
      </c>
      <c r="J26" s="47">
        <v>61</v>
      </c>
      <c r="K26" s="26"/>
      <c r="L26" s="25"/>
      <c r="M26" s="2"/>
    </row>
    <row r="27" spans="1:13" ht="12.75" customHeight="1" x14ac:dyDescent="0.25">
      <c r="A27" s="37"/>
      <c r="B27" s="21"/>
      <c r="C27" s="22"/>
      <c r="D27" s="48" t="s">
        <v>24</v>
      </c>
      <c r="E27" s="44" t="s">
        <v>58</v>
      </c>
      <c r="F27" s="45">
        <v>210</v>
      </c>
      <c r="G27" s="46">
        <v>0.2</v>
      </c>
      <c r="H27" s="46">
        <v>0</v>
      </c>
      <c r="I27" s="46">
        <v>10</v>
      </c>
      <c r="J27" s="47">
        <v>40.950000000000003</v>
      </c>
      <c r="K27" s="26"/>
      <c r="L27" s="25"/>
      <c r="M27" s="2"/>
    </row>
    <row r="28" spans="1:13" ht="12.75" customHeight="1" x14ac:dyDescent="0.25">
      <c r="A28" s="37"/>
      <c r="B28" s="21"/>
      <c r="C28" s="22"/>
      <c r="D28" s="62" t="s">
        <v>57</v>
      </c>
      <c r="E28" s="44" t="s">
        <v>45</v>
      </c>
      <c r="F28" s="50">
        <v>35</v>
      </c>
      <c r="G28" s="55">
        <f>7.5*45/100</f>
        <v>3.375</v>
      </c>
      <c r="H28" s="55">
        <f>2.9*45/100</f>
        <v>1.3049999999999999</v>
      </c>
      <c r="I28" s="55">
        <f>51.4*45/100</f>
        <v>23.13</v>
      </c>
      <c r="J28" s="55">
        <f>262*45/100</f>
        <v>117.9</v>
      </c>
      <c r="K28" s="26"/>
      <c r="L28" s="25"/>
      <c r="M28" s="2"/>
    </row>
    <row r="29" spans="1:13" ht="12.75" customHeight="1" x14ac:dyDescent="0.25">
      <c r="A29" s="37"/>
      <c r="B29" s="21"/>
      <c r="C29" s="22"/>
      <c r="D29" s="49"/>
      <c r="E29" s="51"/>
      <c r="F29" s="52"/>
      <c r="G29" s="52"/>
      <c r="H29" s="52"/>
      <c r="I29" s="52"/>
      <c r="J29" s="52"/>
      <c r="K29" s="26"/>
      <c r="L29" s="25"/>
      <c r="M29" s="2"/>
    </row>
    <row r="30" spans="1:13" ht="12.75" customHeight="1" x14ac:dyDescent="0.25">
      <c r="A30" s="37"/>
      <c r="B30" s="21"/>
      <c r="C30" s="22"/>
      <c r="D30" s="49"/>
      <c r="E30" s="51"/>
      <c r="F30" s="52"/>
      <c r="G30" s="52"/>
      <c r="H30" s="52"/>
      <c r="I30" s="52"/>
      <c r="J30" s="52"/>
      <c r="K30" s="26"/>
      <c r="L30" s="25"/>
      <c r="M30" s="2"/>
    </row>
    <row r="31" spans="1:13" ht="12.75" customHeight="1" x14ac:dyDescent="0.25">
      <c r="A31" s="37"/>
      <c r="B31" s="21"/>
      <c r="C31" s="22"/>
      <c r="D31" s="49"/>
      <c r="E31" s="51"/>
      <c r="F31" s="52"/>
      <c r="G31" s="52"/>
      <c r="H31" s="52"/>
      <c r="I31" s="52"/>
      <c r="J31" s="52"/>
      <c r="K31" s="26"/>
      <c r="L31" s="25"/>
      <c r="M31" s="2"/>
    </row>
    <row r="32" spans="1:13" ht="12.75" customHeight="1" x14ac:dyDescent="0.25">
      <c r="A32" s="38"/>
      <c r="B32" s="28"/>
      <c r="C32" s="29"/>
      <c r="D32" s="67" t="s">
        <v>27</v>
      </c>
      <c r="E32" s="68"/>
      <c r="F32" s="69">
        <f t="shared" ref="F32:J32" si="4">SUM(F25:F31)</f>
        <v>500</v>
      </c>
      <c r="G32" s="69">
        <f t="shared" si="4"/>
        <v>13.975</v>
      </c>
      <c r="H32" s="69">
        <f t="shared" si="4"/>
        <v>18.805</v>
      </c>
      <c r="I32" s="69">
        <f t="shared" si="4"/>
        <v>88.929999999999993</v>
      </c>
      <c r="J32" s="69">
        <f t="shared" si="4"/>
        <v>481.85</v>
      </c>
      <c r="K32" s="70"/>
      <c r="L32" s="69">
        <v>75</v>
      </c>
      <c r="M32" s="2"/>
    </row>
    <row r="33" spans="1:13" ht="12.75" customHeight="1" x14ac:dyDescent="0.25">
      <c r="A33" s="31">
        <f t="shared" ref="A33:B33" si="5">A25</f>
        <v>1</v>
      </c>
      <c r="B33" s="31">
        <f t="shared" si="5"/>
        <v>2</v>
      </c>
      <c r="C33" s="32" t="s">
        <v>28</v>
      </c>
      <c r="D33" s="48" t="s">
        <v>29</v>
      </c>
      <c r="E33" s="51"/>
      <c r="F33" s="52"/>
      <c r="G33" s="52"/>
      <c r="H33" s="52"/>
      <c r="I33" s="52"/>
      <c r="J33" s="52"/>
      <c r="K33" s="66"/>
      <c r="L33" s="52"/>
      <c r="M33" s="2"/>
    </row>
    <row r="34" spans="1:13" ht="12.75" customHeight="1" x14ac:dyDescent="0.25">
      <c r="A34" s="37"/>
      <c r="B34" s="21"/>
      <c r="C34" s="22"/>
      <c r="D34" s="48" t="s">
        <v>30</v>
      </c>
      <c r="E34" s="44" t="s">
        <v>49</v>
      </c>
      <c r="F34" s="45">
        <v>250</v>
      </c>
      <c r="G34" s="46">
        <v>5.6</v>
      </c>
      <c r="H34" s="46">
        <v>5.26</v>
      </c>
      <c r="I34" s="46">
        <v>18.04</v>
      </c>
      <c r="J34" s="47">
        <v>148.19999999999999</v>
      </c>
      <c r="K34" s="66"/>
      <c r="L34" s="52"/>
      <c r="M34" s="2"/>
    </row>
    <row r="35" spans="1:13" ht="12.75" customHeight="1" x14ac:dyDescent="0.25">
      <c r="A35" s="37"/>
      <c r="B35" s="21"/>
      <c r="C35" s="22"/>
      <c r="D35" s="48" t="s">
        <v>31</v>
      </c>
      <c r="E35" s="44" t="s">
        <v>67</v>
      </c>
      <c r="F35" s="45">
        <v>250</v>
      </c>
      <c r="G35" s="46">
        <v>7.6</v>
      </c>
      <c r="H35" s="46">
        <v>8.3000000000000007</v>
      </c>
      <c r="I35" s="46">
        <v>61.3</v>
      </c>
      <c r="J35" s="47">
        <v>347</v>
      </c>
      <c r="K35" s="66"/>
      <c r="L35" s="52"/>
      <c r="M35" s="2"/>
    </row>
    <row r="36" spans="1:13" ht="12.75" customHeight="1" x14ac:dyDescent="0.25">
      <c r="A36" s="37"/>
      <c r="B36" s="21"/>
      <c r="C36" s="22"/>
      <c r="D36" s="48" t="s">
        <v>33</v>
      </c>
      <c r="E36" s="44" t="s">
        <v>74</v>
      </c>
      <c r="F36" s="45">
        <v>200</v>
      </c>
      <c r="G36" s="55">
        <v>0.16</v>
      </c>
      <c r="H36" s="55">
        <v>0.2</v>
      </c>
      <c r="I36" s="55">
        <v>23.8</v>
      </c>
      <c r="J36" s="55">
        <v>97.6</v>
      </c>
      <c r="K36" s="66"/>
      <c r="L36" s="52"/>
      <c r="M36" s="2"/>
    </row>
    <row r="37" spans="1:13" ht="12.75" customHeight="1" x14ac:dyDescent="0.25">
      <c r="A37" s="37"/>
      <c r="B37" s="21"/>
      <c r="C37" s="22"/>
      <c r="D37" s="48" t="s">
        <v>35</v>
      </c>
      <c r="E37" s="44" t="s">
        <v>46</v>
      </c>
      <c r="F37" s="45">
        <v>20</v>
      </c>
      <c r="G37" s="55">
        <v>2.6</v>
      </c>
      <c r="H37" s="55">
        <v>0.4</v>
      </c>
      <c r="I37" s="55">
        <v>16.8</v>
      </c>
      <c r="J37" s="55">
        <v>80</v>
      </c>
      <c r="K37" s="66"/>
      <c r="L37" s="52"/>
      <c r="M37" s="2"/>
    </row>
    <row r="38" spans="1:13" ht="12.75" customHeight="1" x14ac:dyDescent="0.25">
      <c r="A38" s="37"/>
      <c r="B38" s="21"/>
      <c r="C38" s="22"/>
      <c r="D38" s="49"/>
      <c r="E38" s="51"/>
      <c r="F38" s="52"/>
      <c r="G38" s="52"/>
      <c r="H38" s="52"/>
      <c r="I38" s="52"/>
      <c r="J38" s="52"/>
      <c r="K38" s="66"/>
      <c r="L38" s="52"/>
      <c r="M38" s="2"/>
    </row>
    <row r="39" spans="1:13" ht="12.75" customHeight="1" x14ac:dyDescent="0.25">
      <c r="A39" s="37"/>
      <c r="B39" s="21"/>
      <c r="C39" s="22"/>
      <c r="D39" s="49"/>
      <c r="E39" s="51"/>
      <c r="F39" s="52"/>
      <c r="G39" s="52"/>
      <c r="H39" s="52"/>
      <c r="I39" s="52"/>
      <c r="J39" s="52"/>
      <c r="K39" s="66"/>
      <c r="L39" s="52"/>
      <c r="M39" s="2"/>
    </row>
    <row r="40" spans="1:13" ht="12.75" customHeight="1" x14ac:dyDescent="0.25">
      <c r="A40" s="37"/>
      <c r="B40" s="21"/>
      <c r="C40" s="22"/>
      <c r="D40" s="49"/>
      <c r="E40" s="51"/>
      <c r="F40" s="52"/>
      <c r="G40" s="52"/>
      <c r="H40" s="52"/>
      <c r="I40" s="52"/>
      <c r="J40" s="52"/>
      <c r="K40" s="66"/>
      <c r="L40" s="52"/>
      <c r="M40" s="2"/>
    </row>
    <row r="41" spans="1:13" ht="12.75" customHeight="1" x14ac:dyDescent="0.25">
      <c r="A41" s="38"/>
      <c r="B41" s="28"/>
      <c r="C41" s="29"/>
      <c r="D41" s="67" t="s">
        <v>27</v>
      </c>
      <c r="E41" s="68"/>
      <c r="F41" s="69">
        <f>SUM(F33:F40)</f>
        <v>720</v>
      </c>
      <c r="G41" s="69">
        <f>SUM(G33:G40)</f>
        <v>15.959999999999999</v>
      </c>
      <c r="H41" s="69">
        <f>SUM(H33:H40)</f>
        <v>14.16</v>
      </c>
      <c r="I41" s="69">
        <f>SUM(I33:I40)</f>
        <v>119.94</v>
      </c>
      <c r="J41" s="69">
        <f>SUM(J33:J40)</f>
        <v>672.8</v>
      </c>
      <c r="K41" s="70"/>
      <c r="L41" s="69">
        <v>75</v>
      </c>
      <c r="M41" s="2"/>
    </row>
    <row r="42" spans="1:13" ht="15.75" customHeight="1" thickBot="1" x14ac:dyDescent="0.3">
      <c r="A42" s="39">
        <f>A25</f>
        <v>1</v>
      </c>
      <c r="B42" s="39">
        <f>B25</f>
        <v>2</v>
      </c>
      <c r="C42" s="72" t="s">
        <v>36</v>
      </c>
      <c r="D42" s="73"/>
      <c r="E42" s="35"/>
      <c r="F42" s="36">
        <f>F32+F41</f>
        <v>1220</v>
      </c>
      <c r="G42" s="36">
        <f>G32+G41</f>
        <v>29.934999999999999</v>
      </c>
      <c r="H42" s="36">
        <f>H32+H41</f>
        <v>32.965000000000003</v>
      </c>
      <c r="I42" s="36">
        <f>I32+I41</f>
        <v>208.87</v>
      </c>
      <c r="J42" s="36">
        <f>J32+J41</f>
        <v>1154.6500000000001</v>
      </c>
      <c r="K42" s="36"/>
      <c r="L42" s="36">
        <f>L32+L41</f>
        <v>150</v>
      </c>
      <c r="M42" s="2"/>
    </row>
    <row r="43" spans="1:13" ht="12.75" customHeight="1" x14ac:dyDescent="0.25">
      <c r="A43" s="15">
        <v>1</v>
      </c>
      <c r="B43" s="16">
        <v>3</v>
      </c>
      <c r="C43" s="17" t="s">
        <v>22</v>
      </c>
      <c r="D43" s="43" t="s">
        <v>23</v>
      </c>
      <c r="E43" s="44" t="s">
        <v>80</v>
      </c>
      <c r="F43" s="45">
        <v>155</v>
      </c>
      <c r="G43" s="46">
        <v>21.82</v>
      </c>
      <c r="H43" s="46">
        <v>9.4</v>
      </c>
      <c r="I43" s="46">
        <v>27.9</v>
      </c>
      <c r="J43" s="47">
        <v>282.44</v>
      </c>
      <c r="K43" s="64"/>
      <c r="L43" s="65"/>
      <c r="M43" s="2"/>
    </row>
    <row r="44" spans="1:13" ht="12.75" customHeight="1" x14ac:dyDescent="0.25">
      <c r="A44" s="20"/>
      <c r="B44" s="21"/>
      <c r="C44" s="22"/>
      <c r="D44" s="48" t="s">
        <v>26</v>
      </c>
      <c r="E44" s="44" t="s">
        <v>47</v>
      </c>
      <c r="F44" s="45">
        <v>110</v>
      </c>
      <c r="G44" s="46">
        <v>0.5</v>
      </c>
      <c r="H44" s="53">
        <v>5</v>
      </c>
      <c r="I44" s="53">
        <v>12.7</v>
      </c>
      <c r="J44" s="54">
        <v>61</v>
      </c>
      <c r="K44" s="66"/>
      <c r="L44" s="52"/>
      <c r="M44" s="2"/>
    </row>
    <row r="45" spans="1:13" ht="12.75" customHeight="1" x14ac:dyDescent="0.25">
      <c r="A45" s="20"/>
      <c r="B45" s="21"/>
      <c r="C45" s="22"/>
      <c r="D45" s="48" t="s">
        <v>24</v>
      </c>
      <c r="E45" s="44" t="s">
        <v>60</v>
      </c>
      <c r="F45" s="45">
        <v>215</v>
      </c>
      <c r="G45" s="55">
        <v>0.2</v>
      </c>
      <c r="H45" s="55">
        <v>0</v>
      </c>
      <c r="I45" s="55">
        <v>15</v>
      </c>
      <c r="J45" s="55">
        <v>61</v>
      </c>
      <c r="K45" s="66"/>
      <c r="L45" s="52"/>
      <c r="M45" s="2"/>
    </row>
    <row r="46" spans="1:13" ht="12.75" customHeight="1" x14ac:dyDescent="0.25">
      <c r="A46" s="20"/>
      <c r="B46" s="21"/>
      <c r="C46" s="22"/>
      <c r="D46" s="48" t="s">
        <v>34</v>
      </c>
      <c r="E46" s="44" t="s">
        <v>45</v>
      </c>
      <c r="F46" s="50">
        <v>30</v>
      </c>
      <c r="G46" s="55">
        <v>2.25</v>
      </c>
      <c r="H46" s="55">
        <v>0.87</v>
      </c>
      <c r="I46" s="55">
        <v>15.4</v>
      </c>
      <c r="J46" s="55">
        <v>78.599999999999994</v>
      </c>
      <c r="K46" s="66"/>
      <c r="L46" s="52"/>
      <c r="M46" s="2"/>
    </row>
    <row r="47" spans="1:13" ht="12.75" customHeight="1" x14ac:dyDescent="0.25">
      <c r="A47" s="20"/>
      <c r="B47" s="21"/>
      <c r="C47" s="22"/>
      <c r="D47" s="48"/>
      <c r="E47" s="51"/>
      <c r="F47" s="52"/>
      <c r="G47" s="52"/>
      <c r="H47" s="52"/>
      <c r="I47" s="52"/>
      <c r="J47" s="52"/>
      <c r="K47" s="66"/>
      <c r="L47" s="52"/>
      <c r="M47" s="2"/>
    </row>
    <row r="48" spans="1:13" ht="12.75" customHeight="1" x14ac:dyDescent="0.25">
      <c r="A48" s="20"/>
      <c r="B48" s="21"/>
      <c r="C48" s="22"/>
      <c r="D48" s="49"/>
      <c r="E48" s="51"/>
      <c r="F48" s="52"/>
      <c r="G48" s="52"/>
      <c r="H48" s="52"/>
      <c r="I48" s="52"/>
      <c r="J48" s="52"/>
      <c r="K48" s="66"/>
      <c r="L48" s="52"/>
      <c r="M48" s="2"/>
    </row>
    <row r="49" spans="1:15" ht="12.75" customHeight="1" x14ac:dyDescent="0.25">
      <c r="A49" s="20"/>
      <c r="B49" s="21"/>
      <c r="C49" s="22"/>
      <c r="D49" s="49"/>
      <c r="E49" s="51"/>
      <c r="F49" s="52"/>
      <c r="G49" s="52"/>
      <c r="H49" s="52"/>
      <c r="I49" s="52"/>
      <c r="J49" s="52"/>
      <c r="K49" s="66"/>
      <c r="L49" s="52"/>
      <c r="M49" s="2"/>
    </row>
    <row r="50" spans="1:15" ht="12.75" customHeight="1" x14ac:dyDescent="0.25">
      <c r="A50" s="27"/>
      <c r="B50" s="28"/>
      <c r="C50" s="29"/>
      <c r="D50" s="67" t="s">
        <v>27</v>
      </c>
      <c r="E50" s="68"/>
      <c r="F50" s="69">
        <f t="shared" ref="F50:J50" si="6">SUM(F43:F49)</f>
        <v>510</v>
      </c>
      <c r="G50" s="69">
        <f t="shared" si="6"/>
        <v>24.77</v>
      </c>
      <c r="H50" s="69">
        <f t="shared" si="6"/>
        <v>15.27</v>
      </c>
      <c r="I50" s="69">
        <f t="shared" si="6"/>
        <v>71</v>
      </c>
      <c r="J50" s="69">
        <f t="shared" si="6"/>
        <v>483.03999999999996</v>
      </c>
      <c r="K50" s="70"/>
      <c r="L50" s="69">
        <v>75</v>
      </c>
      <c r="M50" s="2"/>
    </row>
    <row r="51" spans="1:15" ht="12.75" customHeight="1" x14ac:dyDescent="0.25">
      <c r="A51" s="30">
        <f t="shared" ref="A51:B51" si="7">A43</f>
        <v>1</v>
      </c>
      <c r="B51" s="31">
        <f t="shared" si="7"/>
        <v>3</v>
      </c>
      <c r="C51" s="32" t="s">
        <v>28</v>
      </c>
      <c r="D51" s="48" t="s">
        <v>29</v>
      </c>
      <c r="E51" s="51"/>
      <c r="F51" s="52"/>
      <c r="G51" s="52"/>
      <c r="H51" s="52"/>
      <c r="I51" s="52"/>
      <c r="J51" s="52"/>
      <c r="K51" s="66"/>
      <c r="L51" s="52"/>
      <c r="M51" s="2"/>
      <c r="N51" s="2"/>
      <c r="O51" s="2"/>
    </row>
    <row r="52" spans="1:15" ht="12.75" customHeight="1" x14ac:dyDescent="0.25">
      <c r="A52" s="20"/>
      <c r="B52" s="21"/>
      <c r="C52" s="22"/>
      <c r="D52" s="48" t="s">
        <v>30</v>
      </c>
      <c r="E52" s="44" t="s">
        <v>62</v>
      </c>
      <c r="F52" s="45">
        <v>250</v>
      </c>
      <c r="G52" s="46">
        <v>6</v>
      </c>
      <c r="H52" s="46">
        <v>6.8</v>
      </c>
      <c r="I52" s="46">
        <v>21.3</v>
      </c>
      <c r="J52" s="47">
        <v>169</v>
      </c>
      <c r="K52" s="66"/>
      <c r="L52" s="52"/>
      <c r="M52" s="2"/>
      <c r="N52" s="2"/>
      <c r="O52" s="2"/>
    </row>
    <row r="53" spans="1:15" ht="12.75" customHeight="1" x14ac:dyDescent="0.25">
      <c r="A53" s="20"/>
      <c r="B53" s="21"/>
      <c r="C53" s="22"/>
      <c r="D53" s="48" t="s">
        <v>31</v>
      </c>
      <c r="E53" s="44" t="s">
        <v>72</v>
      </c>
      <c r="F53" s="45">
        <v>210</v>
      </c>
      <c r="G53" s="46">
        <v>6.72</v>
      </c>
      <c r="H53" s="46">
        <v>7.76</v>
      </c>
      <c r="I53" s="46">
        <v>17.920000000000002</v>
      </c>
      <c r="J53" s="47">
        <v>352.8</v>
      </c>
      <c r="K53" s="66"/>
      <c r="L53" s="52"/>
      <c r="M53" s="2"/>
      <c r="N53" s="2"/>
      <c r="O53" s="2"/>
    </row>
    <row r="54" spans="1:15" ht="12.75" customHeight="1" x14ac:dyDescent="0.25">
      <c r="A54" s="20"/>
      <c r="B54" s="21"/>
      <c r="C54" s="22"/>
      <c r="D54" s="48" t="s">
        <v>33</v>
      </c>
      <c r="E54" s="44" t="s">
        <v>58</v>
      </c>
      <c r="F54" s="45">
        <v>210</v>
      </c>
      <c r="G54" s="46">
        <v>0.2</v>
      </c>
      <c r="H54" s="46">
        <v>0</v>
      </c>
      <c r="I54" s="46">
        <v>10</v>
      </c>
      <c r="J54" s="47">
        <v>40.950000000000003</v>
      </c>
      <c r="K54" s="66"/>
      <c r="L54" s="52"/>
      <c r="M54" s="2"/>
      <c r="N54" s="2"/>
      <c r="O54" s="2"/>
    </row>
    <row r="55" spans="1:15" ht="12.75" customHeight="1" x14ac:dyDescent="0.25">
      <c r="A55" s="20"/>
      <c r="B55" s="21"/>
      <c r="C55" s="22"/>
      <c r="D55" s="48" t="s">
        <v>35</v>
      </c>
      <c r="E55" s="44" t="s">
        <v>46</v>
      </c>
      <c r="F55" s="45">
        <v>30</v>
      </c>
      <c r="G55" s="55">
        <f>7.5*45/100</f>
        <v>3.375</v>
      </c>
      <c r="H55" s="55">
        <f>2.9*45/100</f>
        <v>1.3049999999999999</v>
      </c>
      <c r="I55" s="55">
        <f>51.4*45/100</f>
        <v>23.13</v>
      </c>
      <c r="J55" s="55">
        <f>262*45/100</f>
        <v>117.9</v>
      </c>
      <c r="K55" s="66"/>
      <c r="L55" s="52"/>
      <c r="M55" s="2"/>
      <c r="N55" s="2"/>
      <c r="O55" s="2"/>
    </row>
    <row r="56" spans="1:15" ht="12.75" customHeight="1" x14ac:dyDescent="0.25">
      <c r="A56" s="20"/>
      <c r="B56" s="21"/>
      <c r="C56" s="22"/>
      <c r="D56" s="48"/>
      <c r="E56" s="44"/>
      <c r="F56" s="50"/>
      <c r="G56" s="55"/>
      <c r="H56" s="55"/>
      <c r="I56" s="55"/>
      <c r="J56" s="55"/>
      <c r="K56" s="66"/>
      <c r="L56" s="52"/>
      <c r="M56" s="2"/>
      <c r="N56" s="2"/>
      <c r="O56" s="2"/>
    </row>
    <row r="57" spans="1:15" ht="12.75" customHeight="1" x14ac:dyDescent="0.25">
      <c r="A57" s="20"/>
      <c r="B57" s="21"/>
      <c r="C57" s="22"/>
      <c r="D57" s="49"/>
      <c r="E57" s="51"/>
      <c r="F57" s="52"/>
      <c r="G57" s="52"/>
      <c r="H57" s="52"/>
      <c r="I57" s="52"/>
      <c r="J57" s="52"/>
      <c r="K57" s="66"/>
      <c r="L57" s="52"/>
      <c r="M57" s="2"/>
      <c r="N57" s="2"/>
      <c r="O57" s="2"/>
    </row>
    <row r="58" spans="1:15" ht="12.75" customHeight="1" x14ac:dyDescent="0.25">
      <c r="A58" s="27"/>
      <c r="B58" s="28"/>
      <c r="C58" s="29"/>
      <c r="D58" s="67" t="s">
        <v>27</v>
      </c>
      <c r="E58" s="68"/>
      <c r="F58" s="69">
        <f>SUM(F51:F57)</f>
        <v>700</v>
      </c>
      <c r="G58" s="69">
        <f>SUM(G51:G57)</f>
        <v>16.294999999999998</v>
      </c>
      <c r="H58" s="69">
        <f>SUM(H51:H57)</f>
        <v>15.864999999999998</v>
      </c>
      <c r="I58" s="69">
        <f>SUM(I51:I57)</f>
        <v>72.349999999999994</v>
      </c>
      <c r="J58" s="69">
        <f>SUM(J51:J57)</f>
        <v>680.65</v>
      </c>
      <c r="K58" s="70"/>
      <c r="L58" s="69">
        <v>75</v>
      </c>
      <c r="M58" s="2"/>
      <c r="N58" s="2"/>
      <c r="O58" s="2"/>
    </row>
    <row r="59" spans="1:15" ht="15.75" customHeight="1" thickBot="1" x14ac:dyDescent="0.3">
      <c r="A59" s="33">
        <f>A43</f>
        <v>1</v>
      </c>
      <c r="B59" s="34">
        <f>B43</f>
        <v>3</v>
      </c>
      <c r="C59" s="72" t="s">
        <v>36</v>
      </c>
      <c r="D59" s="73"/>
      <c r="E59" s="35"/>
      <c r="F59" s="36">
        <f>F50+F58</f>
        <v>1210</v>
      </c>
      <c r="G59" s="36">
        <f>G50+G58</f>
        <v>41.064999999999998</v>
      </c>
      <c r="H59" s="36">
        <f>H50+H58</f>
        <v>31.134999999999998</v>
      </c>
      <c r="I59" s="36">
        <f>I50+I58</f>
        <v>143.35</v>
      </c>
      <c r="J59" s="36">
        <f>J50+J58</f>
        <v>1163.69</v>
      </c>
      <c r="K59" s="36"/>
      <c r="L59" s="36">
        <f>L50+L58</f>
        <v>150</v>
      </c>
      <c r="M59" s="2"/>
      <c r="N59" s="2"/>
      <c r="O59" s="2"/>
    </row>
    <row r="60" spans="1:15" ht="12.75" customHeight="1" x14ac:dyDescent="0.25">
      <c r="A60" s="15">
        <v>1</v>
      </c>
      <c r="B60" s="16">
        <v>4</v>
      </c>
      <c r="C60" s="17" t="s">
        <v>22</v>
      </c>
      <c r="D60" s="43" t="s">
        <v>23</v>
      </c>
      <c r="E60" s="44" t="s">
        <v>50</v>
      </c>
      <c r="F60" s="45">
        <v>90</v>
      </c>
      <c r="G60" s="46">
        <v>11.7</v>
      </c>
      <c r="H60" s="46">
        <v>5</v>
      </c>
      <c r="I60" s="46">
        <v>12.6</v>
      </c>
      <c r="J60" s="47">
        <v>144</v>
      </c>
      <c r="K60" s="19"/>
      <c r="L60" s="18"/>
      <c r="M60" s="2"/>
      <c r="N60" s="2"/>
      <c r="O60" s="2"/>
    </row>
    <row r="61" spans="1:15" ht="12.75" customHeight="1" x14ac:dyDescent="0.25">
      <c r="A61" s="20"/>
      <c r="B61" s="21"/>
      <c r="C61" s="22"/>
      <c r="D61" s="48" t="s">
        <v>32</v>
      </c>
      <c r="E61" s="44" t="s">
        <v>44</v>
      </c>
      <c r="F61" s="45">
        <v>180</v>
      </c>
      <c r="G61" s="46">
        <v>7.2</v>
      </c>
      <c r="H61" s="46">
        <v>5.0999999999999996</v>
      </c>
      <c r="I61" s="46">
        <v>48.3</v>
      </c>
      <c r="J61" s="47">
        <v>268</v>
      </c>
      <c r="K61" s="26"/>
      <c r="L61" s="25"/>
      <c r="M61" s="2"/>
      <c r="N61" s="2"/>
      <c r="O61" s="2"/>
    </row>
    <row r="62" spans="1:15" ht="12.75" customHeight="1" x14ac:dyDescent="0.25">
      <c r="A62" s="20"/>
      <c r="B62" s="21"/>
      <c r="C62" s="22"/>
      <c r="D62" s="48" t="s">
        <v>33</v>
      </c>
      <c r="E62" s="44" t="s">
        <v>69</v>
      </c>
      <c r="F62" s="45">
        <v>220</v>
      </c>
      <c r="G62" s="46">
        <v>0.2</v>
      </c>
      <c r="H62" s="46">
        <v>0</v>
      </c>
      <c r="I62" s="46">
        <v>15.2</v>
      </c>
      <c r="J62" s="47">
        <v>63</v>
      </c>
      <c r="K62" s="26"/>
      <c r="L62" s="25"/>
      <c r="M62" s="2"/>
      <c r="N62" s="2"/>
      <c r="O62" s="2"/>
    </row>
    <row r="63" spans="1:15" ht="12.75" customHeight="1" x14ac:dyDescent="0.25">
      <c r="A63" s="20"/>
      <c r="B63" s="21"/>
      <c r="C63" s="22"/>
      <c r="D63" s="49" t="s">
        <v>34</v>
      </c>
      <c r="E63" s="44" t="s">
        <v>45</v>
      </c>
      <c r="F63" s="50">
        <v>50</v>
      </c>
      <c r="G63" s="55">
        <f>7.5*50/100</f>
        <v>3.75</v>
      </c>
      <c r="H63" s="55">
        <f>2.9*50/100</f>
        <v>1.45</v>
      </c>
      <c r="I63" s="55">
        <f>51.4*50/100</f>
        <v>25.7</v>
      </c>
      <c r="J63" s="55">
        <f>262*50/100</f>
        <v>131</v>
      </c>
      <c r="K63" s="26"/>
      <c r="L63" s="25"/>
      <c r="M63" s="2"/>
      <c r="N63" s="2"/>
      <c r="O63" s="2"/>
    </row>
    <row r="64" spans="1:15" ht="12.75" customHeight="1" x14ac:dyDescent="0.25">
      <c r="A64" s="20"/>
      <c r="B64" s="21"/>
      <c r="C64" s="22"/>
      <c r="D64" s="49"/>
      <c r="E64" s="44"/>
      <c r="F64" s="50"/>
      <c r="G64" s="55"/>
      <c r="H64" s="55"/>
      <c r="I64" s="55"/>
      <c r="J64" s="55"/>
      <c r="K64" s="26"/>
      <c r="L64" s="25"/>
      <c r="M64" s="2"/>
      <c r="N64" s="2"/>
      <c r="O64" s="2"/>
    </row>
    <row r="65" spans="1:15" ht="12.75" customHeight="1" x14ac:dyDescent="0.25">
      <c r="A65" s="20"/>
      <c r="B65" s="21"/>
      <c r="C65" s="22"/>
      <c r="D65" s="23"/>
      <c r="E65" s="51"/>
      <c r="F65" s="52"/>
      <c r="G65" s="52"/>
      <c r="H65" s="52"/>
      <c r="I65" s="52"/>
      <c r="J65" s="52"/>
      <c r="K65" s="26"/>
      <c r="L65" s="25"/>
      <c r="M65" s="2"/>
      <c r="N65" s="2"/>
      <c r="O65" s="2"/>
    </row>
    <row r="66" spans="1:15" ht="12.75" customHeight="1" x14ac:dyDescent="0.25">
      <c r="A66" s="27"/>
      <c r="B66" s="28"/>
      <c r="C66" s="29"/>
      <c r="D66" s="67" t="s">
        <v>27</v>
      </c>
      <c r="E66" s="68"/>
      <c r="F66" s="69">
        <f>SUM(F60:F65)</f>
        <v>540</v>
      </c>
      <c r="G66" s="69">
        <f>SUM(G60:G65)</f>
        <v>22.849999999999998</v>
      </c>
      <c r="H66" s="69">
        <f>SUM(H60:H65)</f>
        <v>11.549999999999999</v>
      </c>
      <c r="I66" s="69">
        <f>SUM(I60:I65)</f>
        <v>101.8</v>
      </c>
      <c r="J66" s="69">
        <f>SUM(J60:J65)</f>
        <v>606</v>
      </c>
      <c r="K66" s="70"/>
      <c r="L66" s="69">
        <v>75</v>
      </c>
      <c r="M66" s="2"/>
      <c r="N66" s="2"/>
      <c r="O66" s="2"/>
    </row>
    <row r="67" spans="1:15" ht="12.75" customHeight="1" x14ac:dyDescent="0.25">
      <c r="A67" s="30">
        <f>A60</f>
        <v>1</v>
      </c>
      <c r="B67" s="31">
        <f>B60</f>
        <v>4</v>
      </c>
      <c r="C67" s="32" t="s">
        <v>28</v>
      </c>
      <c r="D67" s="48" t="s">
        <v>29</v>
      </c>
      <c r="E67" s="51"/>
      <c r="F67" s="52"/>
      <c r="G67" s="52"/>
      <c r="H67" s="52"/>
      <c r="I67" s="52"/>
      <c r="J67" s="52"/>
      <c r="K67" s="66"/>
      <c r="L67" s="25"/>
      <c r="M67" s="2"/>
      <c r="N67" s="2"/>
      <c r="O67" s="2"/>
    </row>
    <row r="68" spans="1:15" ht="12.75" customHeight="1" x14ac:dyDescent="0.25">
      <c r="A68" s="20"/>
      <c r="B68" s="21"/>
      <c r="C68" s="22"/>
      <c r="D68" s="48" t="s">
        <v>30</v>
      </c>
      <c r="E68" s="44" t="s">
        <v>65</v>
      </c>
      <c r="F68" s="45">
        <v>250</v>
      </c>
      <c r="G68" s="46">
        <v>5.3</v>
      </c>
      <c r="H68" s="46">
        <v>9.6</v>
      </c>
      <c r="I68" s="46">
        <v>15.3</v>
      </c>
      <c r="J68" s="47">
        <v>156</v>
      </c>
      <c r="K68" s="66"/>
      <c r="L68" s="25"/>
      <c r="M68" s="2"/>
      <c r="N68" s="2"/>
      <c r="O68" s="2"/>
    </row>
    <row r="69" spans="1:15" ht="12.75" customHeight="1" x14ac:dyDescent="0.25">
      <c r="A69" s="20"/>
      <c r="B69" s="21"/>
      <c r="C69" s="22"/>
      <c r="D69" s="48" t="s">
        <v>31</v>
      </c>
      <c r="E69" s="44" t="s">
        <v>73</v>
      </c>
      <c r="F69" s="45">
        <v>250</v>
      </c>
      <c r="G69" s="46">
        <v>10.8</v>
      </c>
      <c r="H69" s="46">
        <v>27.3</v>
      </c>
      <c r="I69" s="46">
        <v>31.8</v>
      </c>
      <c r="J69" s="47">
        <v>416</v>
      </c>
      <c r="K69" s="66"/>
      <c r="L69" s="25"/>
      <c r="M69" s="2"/>
      <c r="N69" s="2"/>
      <c r="O69" s="2"/>
    </row>
    <row r="70" spans="1:15" ht="12.75" customHeight="1" x14ac:dyDescent="0.25">
      <c r="A70" s="20"/>
      <c r="B70" s="21"/>
      <c r="C70" s="22"/>
      <c r="D70" s="48" t="s">
        <v>33</v>
      </c>
      <c r="E70" s="44" t="s">
        <v>48</v>
      </c>
      <c r="F70" s="45">
        <v>200</v>
      </c>
      <c r="G70" s="46">
        <v>0</v>
      </c>
      <c r="H70" s="46">
        <v>0</v>
      </c>
      <c r="I70" s="46">
        <v>22.9</v>
      </c>
      <c r="J70" s="47">
        <v>90</v>
      </c>
      <c r="K70" s="66"/>
      <c r="L70" s="25"/>
      <c r="M70" s="2"/>
      <c r="N70" s="2"/>
      <c r="O70" s="2"/>
    </row>
    <row r="71" spans="1:15" ht="12.75" customHeight="1" x14ac:dyDescent="0.25">
      <c r="A71" s="20"/>
      <c r="B71" s="21"/>
      <c r="C71" s="22"/>
      <c r="D71" s="48" t="s">
        <v>35</v>
      </c>
      <c r="E71" s="44" t="s">
        <v>46</v>
      </c>
      <c r="F71" s="45">
        <v>40</v>
      </c>
      <c r="G71" s="55">
        <f>7.5*55/100</f>
        <v>4.125</v>
      </c>
      <c r="H71" s="55">
        <f>2.9*55/100</f>
        <v>1.595</v>
      </c>
      <c r="I71" s="55">
        <f>51.4*55/100</f>
        <v>28.27</v>
      </c>
      <c r="J71" s="55">
        <f>262*55/100</f>
        <v>144.1</v>
      </c>
      <c r="K71" s="66"/>
      <c r="L71" s="25"/>
      <c r="M71" s="2"/>
      <c r="N71" s="2"/>
      <c r="O71" s="2"/>
    </row>
    <row r="72" spans="1:15" ht="12.75" customHeight="1" x14ac:dyDescent="0.25">
      <c r="A72" s="20"/>
      <c r="B72" s="21"/>
      <c r="C72" s="22"/>
      <c r="D72" s="48"/>
      <c r="E72" s="44"/>
      <c r="F72" s="50"/>
      <c r="G72" s="55"/>
      <c r="H72" s="55"/>
      <c r="I72" s="55"/>
      <c r="J72" s="55"/>
      <c r="K72" s="66"/>
      <c r="L72" s="25"/>
      <c r="M72" s="2"/>
      <c r="N72" s="2"/>
      <c r="O72" s="2"/>
    </row>
    <row r="73" spans="1:15" ht="12.75" customHeight="1" x14ac:dyDescent="0.25">
      <c r="A73" s="20"/>
      <c r="B73" s="21"/>
      <c r="C73" s="22"/>
      <c r="D73" s="49"/>
      <c r="E73" s="51"/>
      <c r="F73" s="52"/>
      <c r="G73" s="52"/>
      <c r="H73" s="52"/>
      <c r="I73" s="52"/>
      <c r="J73" s="52"/>
      <c r="K73" s="66"/>
      <c r="L73" s="25"/>
      <c r="M73" s="2"/>
      <c r="N73" s="2"/>
      <c r="O73" s="2"/>
    </row>
    <row r="74" spans="1:15" ht="12.75" customHeight="1" x14ac:dyDescent="0.25">
      <c r="A74" s="20"/>
      <c r="B74" s="21"/>
      <c r="C74" s="22"/>
      <c r="D74" s="23"/>
      <c r="E74" s="24"/>
      <c r="F74" s="25"/>
      <c r="G74" s="25"/>
      <c r="H74" s="25"/>
      <c r="I74" s="25"/>
      <c r="J74" s="25"/>
      <c r="K74" s="26"/>
      <c r="L74" s="25"/>
      <c r="M74" s="2"/>
      <c r="N74" s="2"/>
      <c r="O74" s="2"/>
    </row>
    <row r="75" spans="1:15" ht="12.75" customHeight="1" x14ac:dyDescent="0.25">
      <c r="A75" s="20"/>
      <c r="B75" s="21"/>
      <c r="C75" s="22"/>
      <c r="D75" s="23"/>
      <c r="E75" s="24"/>
      <c r="F75" s="25"/>
      <c r="G75" s="25"/>
      <c r="H75" s="25"/>
      <c r="I75" s="25"/>
      <c r="J75" s="25"/>
      <c r="K75" s="26"/>
      <c r="L75" s="25"/>
      <c r="M75" s="2"/>
      <c r="N75" s="2"/>
      <c r="O75" s="2"/>
    </row>
    <row r="76" spans="1:15" ht="12.75" customHeight="1" x14ac:dyDescent="0.25">
      <c r="A76" s="27"/>
      <c r="B76" s="28"/>
      <c r="C76" s="29"/>
      <c r="D76" s="67" t="s">
        <v>27</v>
      </c>
      <c r="E76" s="68"/>
      <c r="F76" s="69">
        <f t="shared" ref="F76:J76" si="8">SUM(F67:F75)</f>
        <v>740</v>
      </c>
      <c r="G76" s="69">
        <f t="shared" si="8"/>
        <v>20.225000000000001</v>
      </c>
      <c r="H76" s="69">
        <f t="shared" si="8"/>
        <v>38.494999999999997</v>
      </c>
      <c r="I76" s="69">
        <f t="shared" si="8"/>
        <v>98.27</v>
      </c>
      <c r="J76" s="69">
        <f t="shared" si="8"/>
        <v>806.1</v>
      </c>
      <c r="K76" s="70"/>
      <c r="L76" s="69">
        <v>75</v>
      </c>
      <c r="M76" s="2"/>
      <c r="N76" s="2"/>
      <c r="O76" s="2"/>
    </row>
    <row r="77" spans="1:15" ht="15.75" customHeight="1" thickBot="1" x14ac:dyDescent="0.3">
      <c r="A77" s="33">
        <f>A60</f>
        <v>1</v>
      </c>
      <c r="B77" s="34">
        <f>B60</f>
        <v>4</v>
      </c>
      <c r="C77" s="72" t="s">
        <v>36</v>
      </c>
      <c r="D77" s="73"/>
      <c r="E77" s="35"/>
      <c r="F77" s="36">
        <f t="shared" ref="F77:J77" si="9">F66+F76</f>
        <v>1280</v>
      </c>
      <c r="G77" s="36">
        <f t="shared" si="9"/>
        <v>43.075000000000003</v>
      </c>
      <c r="H77" s="36">
        <f t="shared" si="9"/>
        <v>50.044999999999995</v>
      </c>
      <c r="I77" s="36">
        <f t="shared" si="9"/>
        <v>200.07</v>
      </c>
      <c r="J77" s="36">
        <f t="shared" si="9"/>
        <v>1412.1</v>
      </c>
      <c r="K77" s="36"/>
      <c r="L77" s="36">
        <f>L66+L76</f>
        <v>150</v>
      </c>
      <c r="M77" s="2"/>
      <c r="N77" s="2"/>
      <c r="O77" s="2"/>
    </row>
    <row r="78" spans="1:15" ht="12.75" customHeight="1" x14ac:dyDescent="0.25">
      <c r="A78" s="15">
        <v>1</v>
      </c>
      <c r="B78" s="16">
        <v>5</v>
      </c>
      <c r="C78" s="17" t="s">
        <v>22</v>
      </c>
      <c r="D78" s="43" t="s">
        <v>23</v>
      </c>
      <c r="E78" s="44" t="s">
        <v>61</v>
      </c>
      <c r="F78" s="56">
        <v>90</v>
      </c>
      <c r="G78" s="46">
        <v>12.7</v>
      </c>
      <c r="H78" s="46">
        <v>18.7</v>
      </c>
      <c r="I78" s="46">
        <v>54.5</v>
      </c>
      <c r="J78" s="47">
        <v>234</v>
      </c>
      <c r="K78" s="19"/>
      <c r="L78" s="18"/>
      <c r="M78" s="2"/>
      <c r="N78" s="2"/>
      <c r="O78" s="2"/>
    </row>
    <row r="79" spans="1:15" ht="12.75" customHeight="1" x14ac:dyDescent="0.25">
      <c r="A79" s="20"/>
      <c r="B79" s="21"/>
      <c r="C79" s="22"/>
      <c r="D79" s="48" t="s">
        <v>32</v>
      </c>
      <c r="E79" s="44" t="s">
        <v>63</v>
      </c>
      <c r="F79" s="45">
        <v>170</v>
      </c>
      <c r="G79" s="46">
        <v>3.97</v>
      </c>
      <c r="H79" s="46">
        <v>6</v>
      </c>
      <c r="I79" s="46">
        <v>26.5</v>
      </c>
      <c r="J79" s="47">
        <v>178</v>
      </c>
      <c r="K79" s="26"/>
      <c r="L79" s="25"/>
      <c r="M79" s="2"/>
      <c r="N79" s="2"/>
      <c r="O79" s="2"/>
    </row>
    <row r="80" spans="1:15" ht="12.75" customHeight="1" x14ac:dyDescent="0.25">
      <c r="A80" s="20"/>
      <c r="B80" s="21"/>
      <c r="C80" s="22"/>
      <c r="D80" s="48" t="s">
        <v>33</v>
      </c>
      <c r="E80" s="44" t="s">
        <v>58</v>
      </c>
      <c r="F80" s="45">
        <v>210</v>
      </c>
      <c r="G80" s="46">
        <v>0.2</v>
      </c>
      <c r="H80" s="46">
        <v>0</v>
      </c>
      <c r="I80" s="46">
        <v>10</v>
      </c>
      <c r="J80" s="47">
        <v>40.950000000000003</v>
      </c>
      <c r="K80" s="26"/>
      <c r="L80" s="25"/>
      <c r="M80" s="2"/>
      <c r="N80" s="2"/>
      <c r="O80" s="2"/>
    </row>
    <row r="81" spans="1:15" ht="12.75" customHeight="1" x14ac:dyDescent="0.25">
      <c r="A81" s="20"/>
      <c r="B81" s="21"/>
      <c r="C81" s="22"/>
      <c r="D81" s="48" t="s">
        <v>34</v>
      </c>
      <c r="E81" s="44" t="s">
        <v>45</v>
      </c>
      <c r="F81" s="50">
        <v>40</v>
      </c>
      <c r="G81" s="55">
        <f>7.5*40/100</f>
        <v>3</v>
      </c>
      <c r="H81" s="55">
        <f>2.9*40/100</f>
        <v>1.1599999999999999</v>
      </c>
      <c r="I81" s="55">
        <f>51.4*40/100</f>
        <v>20.56</v>
      </c>
      <c r="J81" s="55">
        <f>262*40/100</f>
        <v>104.8</v>
      </c>
      <c r="K81" s="26"/>
      <c r="L81" s="25"/>
      <c r="M81" s="2"/>
      <c r="N81" s="2"/>
      <c r="O81" s="2"/>
    </row>
    <row r="82" spans="1:15" ht="12.75" customHeight="1" x14ac:dyDescent="0.25">
      <c r="A82" s="20"/>
      <c r="B82" s="21"/>
      <c r="C82" s="22"/>
      <c r="D82" s="48"/>
      <c r="E82" s="51"/>
      <c r="F82" s="52"/>
      <c r="G82" s="52"/>
      <c r="H82" s="52"/>
      <c r="I82" s="52"/>
      <c r="J82" s="52"/>
      <c r="K82" s="26"/>
      <c r="L82" s="25"/>
      <c r="M82" s="2"/>
      <c r="N82" s="2"/>
      <c r="O82" s="2"/>
    </row>
    <row r="83" spans="1:15" ht="12.75" customHeight="1" x14ac:dyDescent="0.25">
      <c r="A83" s="20"/>
      <c r="B83" s="21"/>
      <c r="C83" s="22"/>
      <c r="D83" s="48"/>
      <c r="E83" s="51"/>
      <c r="F83" s="52"/>
      <c r="G83" s="52"/>
      <c r="H83" s="52"/>
      <c r="I83" s="52"/>
      <c r="J83" s="52"/>
      <c r="K83" s="26"/>
      <c r="L83" s="25"/>
      <c r="M83" s="2"/>
      <c r="N83" s="2"/>
      <c r="O83" s="2"/>
    </row>
    <row r="84" spans="1:15" ht="12.75" customHeight="1" x14ac:dyDescent="0.25">
      <c r="A84" s="20"/>
      <c r="B84" s="21"/>
      <c r="C84" s="22"/>
      <c r="D84" s="23"/>
      <c r="E84" s="51"/>
      <c r="F84" s="52"/>
      <c r="G84" s="52"/>
      <c r="H84" s="52"/>
      <c r="I84" s="52"/>
      <c r="J84" s="52"/>
      <c r="K84" s="26"/>
      <c r="L84" s="25"/>
      <c r="M84" s="2"/>
      <c r="N84" s="2"/>
      <c r="O84" s="2"/>
    </row>
    <row r="85" spans="1:15" ht="12.75" customHeight="1" x14ac:dyDescent="0.25">
      <c r="A85" s="27"/>
      <c r="B85" s="28"/>
      <c r="C85" s="29"/>
      <c r="D85" s="67" t="s">
        <v>27</v>
      </c>
      <c r="E85" s="68"/>
      <c r="F85" s="69">
        <f t="shared" ref="F85:J85" si="10">SUM(F78:F84)</f>
        <v>510</v>
      </c>
      <c r="G85" s="69">
        <f t="shared" si="10"/>
        <v>19.869999999999997</v>
      </c>
      <c r="H85" s="69">
        <f t="shared" si="10"/>
        <v>25.86</v>
      </c>
      <c r="I85" s="69">
        <f t="shared" si="10"/>
        <v>111.56</v>
      </c>
      <c r="J85" s="69">
        <f t="shared" si="10"/>
        <v>557.75</v>
      </c>
      <c r="K85" s="70"/>
      <c r="L85" s="69">
        <v>75</v>
      </c>
      <c r="M85" s="2"/>
      <c r="N85" s="2"/>
      <c r="O85" s="2"/>
    </row>
    <row r="86" spans="1:15" ht="12.75" customHeight="1" x14ac:dyDescent="0.25">
      <c r="A86" s="30">
        <f t="shared" ref="A86:B86" si="11">A78</f>
        <v>1</v>
      </c>
      <c r="B86" s="31">
        <f t="shared" si="11"/>
        <v>5</v>
      </c>
      <c r="C86" s="32" t="s">
        <v>28</v>
      </c>
      <c r="D86" s="48" t="s">
        <v>29</v>
      </c>
      <c r="E86" s="51"/>
      <c r="F86" s="52"/>
      <c r="G86" s="52"/>
      <c r="H86" s="52"/>
      <c r="I86" s="52"/>
      <c r="J86" s="52"/>
      <c r="K86" s="66"/>
      <c r="L86" s="52"/>
      <c r="M86" s="2"/>
      <c r="N86" s="2"/>
      <c r="O86" s="2"/>
    </row>
    <row r="87" spans="1:15" ht="12.75" customHeight="1" x14ac:dyDescent="0.25">
      <c r="A87" s="20"/>
      <c r="B87" s="21"/>
      <c r="C87" s="22"/>
      <c r="D87" s="48" t="s">
        <v>30</v>
      </c>
      <c r="E87" s="44" t="s">
        <v>51</v>
      </c>
      <c r="F87" s="45">
        <v>250</v>
      </c>
      <c r="G87" s="46">
        <v>8.73</v>
      </c>
      <c r="H87" s="46">
        <v>4.3600000000000003</v>
      </c>
      <c r="I87" s="46">
        <v>11.76</v>
      </c>
      <c r="J87" s="47">
        <v>160</v>
      </c>
      <c r="K87" s="66"/>
      <c r="L87" s="52"/>
      <c r="M87" s="2"/>
      <c r="N87" s="2"/>
      <c r="O87" s="2"/>
    </row>
    <row r="88" spans="1:15" ht="12.75" customHeight="1" x14ac:dyDescent="0.25">
      <c r="A88" s="20"/>
      <c r="B88" s="21"/>
      <c r="C88" s="22"/>
      <c r="D88" s="48" t="s">
        <v>31</v>
      </c>
      <c r="E88" s="44" t="s">
        <v>43</v>
      </c>
      <c r="F88" s="45">
        <v>90</v>
      </c>
      <c r="G88" s="46">
        <v>13</v>
      </c>
      <c r="H88" s="46">
        <v>10.8</v>
      </c>
      <c r="I88" s="46">
        <v>3.6</v>
      </c>
      <c r="J88" s="47">
        <v>163.6</v>
      </c>
      <c r="K88" s="66"/>
      <c r="L88" s="52"/>
      <c r="M88" s="2"/>
      <c r="N88" s="2"/>
      <c r="O88" s="2"/>
    </row>
    <row r="89" spans="1:15" ht="12.75" customHeight="1" x14ac:dyDescent="0.25">
      <c r="A89" s="20"/>
      <c r="B89" s="21"/>
      <c r="C89" s="22"/>
      <c r="D89" s="48" t="s">
        <v>32</v>
      </c>
      <c r="E89" s="60" t="s">
        <v>56</v>
      </c>
      <c r="F89" s="45">
        <v>150</v>
      </c>
      <c r="G89" s="46">
        <v>6.33</v>
      </c>
      <c r="H89" s="46">
        <v>4.17</v>
      </c>
      <c r="I89" s="46">
        <v>40.17</v>
      </c>
      <c r="J89" s="47">
        <v>225.8</v>
      </c>
      <c r="K89" s="66"/>
      <c r="L89" s="52"/>
      <c r="M89" s="2"/>
      <c r="N89" s="2"/>
      <c r="O89" s="2"/>
    </row>
    <row r="90" spans="1:15" ht="12.75" customHeight="1" x14ac:dyDescent="0.25">
      <c r="A90" s="20"/>
      <c r="B90" s="21"/>
      <c r="C90" s="22"/>
      <c r="D90" s="48" t="s">
        <v>33</v>
      </c>
      <c r="E90" s="44" t="s">
        <v>60</v>
      </c>
      <c r="F90" s="45">
        <v>215</v>
      </c>
      <c r="G90" s="55">
        <v>0.2</v>
      </c>
      <c r="H90" s="55">
        <v>0</v>
      </c>
      <c r="I90" s="55">
        <v>15</v>
      </c>
      <c r="J90" s="55">
        <v>61</v>
      </c>
      <c r="K90" s="66"/>
      <c r="L90" s="52"/>
      <c r="M90" s="2"/>
      <c r="N90" s="2"/>
      <c r="O90" s="2"/>
    </row>
    <row r="91" spans="1:15" ht="12.75" customHeight="1" x14ac:dyDescent="0.25">
      <c r="A91" s="20"/>
      <c r="B91" s="21"/>
      <c r="C91" s="22"/>
      <c r="D91" s="49" t="s">
        <v>35</v>
      </c>
      <c r="E91" s="57" t="s">
        <v>46</v>
      </c>
      <c r="F91" s="71">
        <v>40</v>
      </c>
      <c r="G91" s="55">
        <f>7.5*55/100</f>
        <v>4.125</v>
      </c>
      <c r="H91" s="55">
        <f>2.9*55/100</f>
        <v>1.595</v>
      </c>
      <c r="I91" s="55">
        <f>51.4*55/100</f>
        <v>28.27</v>
      </c>
      <c r="J91" s="55">
        <f>262*55/100</f>
        <v>144.1</v>
      </c>
      <c r="K91" s="66"/>
      <c r="L91" s="52"/>
      <c r="M91" s="2"/>
      <c r="N91" s="2"/>
      <c r="O91" s="2"/>
    </row>
    <row r="92" spans="1:15" ht="12.75" customHeight="1" x14ac:dyDescent="0.25">
      <c r="A92" s="20"/>
      <c r="B92" s="21"/>
      <c r="C92" s="22"/>
      <c r="D92" s="49"/>
      <c r="E92" s="57"/>
      <c r="F92" s="71"/>
      <c r="G92" s="61"/>
      <c r="H92" s="61"/>
      <c r="I92" s="61"/>
      <c r="J92" s="61"/>
      <c r="K92" s="66"/>
      <c r="L92" s="52"/>
      <c r="M92" s="2"/>
      <c r="N92" s="2"/>
      <c r="O92" s="2"/>
    </row>
    <row r="93" spans="1:15" ht="12.75" customHeight="1" x14ac:dyDescent="0.25">
      <c r="A93" s="20"/>
      <c r="B93" s="21"/>
      <c r="C93" s="22"/>
      <c r="D93" s="49"/>
      <c r="E93" s="51"/>
      <c r="F93" s="52"/>
      <c r="G93" s="52"/>
      <c r="H93" s="52"/>
      <c r="I93" s="52"/>
      <c r="J93" s="52"/>
      <c r="K93" s="66"/>
      <c r="L93" s="52"/>
      <c r="M93" s="2"/>
      <c r="N93" s="2"/>
      <c r="O93" s="2"/>
    </row>
    <row r="94" spans="1:15" ht="12.75" customHeight="1" x14ac:dyDescent="0.25">
      <c r="A94" s="27"/>
      <c r="B94" s="28"/>
      <c r="C94" s="29"/>
      <c r="D94" s="67" t="s">
        <v>27</v>
      </c>
      <c r="E94" s="68"/>
      <c r="F94" s="69">
        <f>SUM(F86:F93)</f>
        <v>745</v>
      </c>
      <c r="G94" s="69">
        <f>SUM(G86:G93)</f>
        <v>32.385000000000005</v>
      </c>
      <c r="H94" s="69">
        <f>SUM(H86:H93)</f>
        <v>20.924999999999997</v>
      </c>
      <c r="I94" s="69">
        <f>SUM(I86:I93)</f>
        <v>98.8</v>
      </c>
      <c r="J94" s="69">
        <f>SUM(J86:J93)</f>
        <v>754.50000000000011</v>
      </c>
      <c r="K94" s="70"/>
      <c r="L94" s="69">
        <v>75</v>
      </c>
      <c r="M94" s="2"/>
      <c r="N94" s="2"/>
      <c r="O94" s="2"/>
    </row>
    <row r="95" spans="1:15" ht="15.75" customHeight="1" thickBot="1" x14ac:dyDescent="0.3">
      <c r="A95" s="33">
        <f>A78</f>
        <v>1</v>
      </c>
      <c r="B95" s="34">
        <f>B78</f>
        <v>5</v>
      </c>
      <c r="C95" s="72" t="s">
        <v>36</v>
      </c>
      <c r="D95" s="73"/>
      <c r="E95" s="35"/>
      <c r="F95" s="36">
        <f>F85+F94</f>
        <v>1255</v>
      </c>
      <c r="G95" s="36">
        <f>G85+G94</f>
        <v>52.255000000000003</v>
      </c>
      <c r="H95" s="36">
        <f>H85+H94</f>
        <v>46.784999999999997</v>
      </c>
      <c r="I95" s="36">
        <f>I85+I94</f>
        <v>210.36</v>
      </c>
      <c r="J95" s="36">
        <f>J85+J94</f>
        <v>1312.25</v>
      </c>
      <c r="K95" s="36"/>
      <c r="L95" s="36">
        <f>L85+L94</f>
        <v>150</v>
      </c>
      <c r="M95" s="2"/>
      <c r="N95" s="2"/>
      <c r="O95" s="2"/>
    </row>
    <row r="96" spans="1:15" ht="12.75" customHeight="1" x14ac:dyDescent="0.25">
      <c r="A96" s="15">
        <v>2</v>
      </c>
      <c r="B96" s="16">
        <v>1</v>
      </c>
      <c r="C96" s="17" t="s">
        <v>22</v>
      </c>
      <c r="D96" s="43" t="s">
        <v>23</v>
      </c>
      <c r="E96" s="44" t="s">
        <v>54</v>
      </c>
      <c r="F96" s="45">
        <v>250</v>
      </c>
      <c r="G96" s="46">
        <v>9.9</v>
      </c>
      <c r="H96" s="46">
        <v>9.8000000000000007</v>
      </c>
      <c r="I96" s="46">
        <v>9.8000000000000007</v>
      </c>
      <c r="J96" s="47">
        <v>167</v>
      </c>
      <c r="K96" s="64"/>
      <c r="L96" s="65"/>
      <c r="M96" s="2"/>
      <c r="N96" s="2"/>
      <c r="O96" s="2"/>
    </row>
    <row r="97" spans="1:15" ht="12.75" customHeight="1" x14ac:dyDescent="0.25">
      <c r="A97" s="20"/>
      <c r="B97" s="21"/>
      <c r="C97" s="22"/>
      <c r="D97" s="48" t="s">
        <v>33</v>
      </c>
      <c r="E97" s="44" t="s">
        <v>55</v>
      </c>
      <c r="F97" s="45">
        <v>200</v>
      </c>
      <c r="G97" s="46">
        <v>3.6</v>
      </c>
      <c r="H97" s="46">
        <v>2.9</v>
      </c>
      <c r="I97" s="46">
        <v>20.100000000000001</v>
      </c>
      <c r="J97" s="47">
        <v>120</v>
      </c>
      <c r="K97" s="66"/>
      <c r="L97" s="52"/>
      <c r="M97" s="2"/>
      <c r="N97" s="2"/>
      <c r="O97" s="2"/>
    </row>
    <row r="98" spans="1:15" ht="12.75" customHeight="1" x14ac:dyDescent="0.25">
      <c r="A98" s="20"/>
      <c r="B98" s="21"/>
      <c r="C98" s="22"/>
      <c r="D98" s="48" t="s">
        <v>25</v>
      </c>
      <c r="E98" s="44" t="s">
        <v>40</v>
      </c>
      <c r="F98" s="45">
        <v>45</v>
      </c>
      <c r="G98" s="61">
        <f>7.5*50/100</f>
        <v>3.75</v>
      </c>
      <c r="H98" s="61">
        <f>2.9*50/100</f>
        <v>1.45</v>
      </c>
      <c r="I98" s="61">
        <f>51.4*50/100</f>
        <v>25.7</v>
      </c>
      <c r="J98" s="63">
        <f>262*50/100</f>
        <v>131</v>
      </c>
      <c r="K98" s="66"/>
      <c r="L98" s="52"/>
      <c r="M98" s="2"/>
      <c r="N98" s="2"/>
      <c r="O98" s="2"/>
    </row>
    <row r="99" spans="1:15" ht="12.75" customHeight="1" x14ac:dyDescent="0.25">
      <c r="A99" s="20"/>
      <c r="B99" s="21"/>
      <c r="C99" s="22"/>
      <c r="D99" s="48" t="s">
        <v>26</v>
      </c>
      <c r="E99" s="44" t="s">
        <v>47</v>
      </c>
      <c r="F99" s="45">
        <v>110</v>
      </c>
      <c r="G99" s="46">
        <v>0.5</v>
      </c>
      <c r="H99" s="46">
        <v>5</v>
      </c>
      <c r="I99" s="46">
        <v>12.7</v>
      </c>
      <c r="J99" s="47">
        <v>61</v>
      </c>
      <c r="K99" s="66"/>
      <c r="L99" s="52"/>
      <c r="M99" s="2"/>
      <c r="N99" s="2"/>
      <c r="O99" s="2"/>
    </row>
    <row r="100" spans="1:15" ht="12.75" customHeight="1" x14ac:dyDescent="0.25">
      <c r="A100" s="20"/>
      <c r="B100" s="21"/>
      <c r="C100" s="22"/>
      <c r="D100" s="48"/>
      <c r="E100" s="44"/>
      <c r="F100" s="45"/>
      <c r="G100" s="46"/>
      <c r="H100" s="46"/>
      <c r="I100" s="46"/>
      <c r="J100" s="47"/>
      <c r="K100" s="66"/>
      <c r="L100" s="52"/>
      <c r="M100" s="2"/>
      <c r="N100" s="2"/>
      <c r="O100" s="2"/>
    </row>
    <row r="101" spans="1:15" ht="12.75" customHeight="1" x14ac:dyDescent="0.25">
      <c r="A101" s="20"/>
      <c r="B101" s="21"/>
      <c r="C101" s="22"/>
      <c r="D101" s="49"/>
      <c r="E101" s="51"/>
      <c r="F101" s="52"/>
      <c r="G101" s="52"/>
      <c r="H101" s="52"/>
      <c r="I101" s="52"/>
      <c r="J101" s="52"/>
      <c r="K101" s="66"/>
      <c r="L101" s="52"/>
      <c r="M101" s="2"/>
      <c r="N101" s="2"/>
      <c r="O101" s="2"/>
    </row>
    <row r="102" spans="1:15" ht="12.75" customHeight="1" x14ac:dyDescent="0.25">
      <c r="A102" s="20"/>
      <c r="B102" s="21"/>
      <c r="C102" s="22"/>
      <c r="D102" s="23"/>
      <c r="E102" s="51"/>
      <c r="F102" s="52"/>
      <c r="G102" s="52"/>
      <c r="H102" s="52"/>
      <c r="I102" s="52"/>
      <c r="J102" s="52"/>
      <c r="K102" s="66"/>
      <c r="L102" s="52"/>
      <c r="M102" s="2"/>
      <c r="N102" s="2"/>
      <c r="O102" s="2"/>
    </row>
    <row r="103" spans="1:15" ht="12.75" customHeight="1" x14ac:dyDescent="0.25">
      <c r="A103" s="27"/>
      <c r="B103" s="28"/>
      <c r="C103" s="29"/>
      <c r="D103" s="67" t="s">
        <v>27</v>
      </c>
      <c r="E103" s="68"/>
      <c r="F103" s="69">
        <f t="shared" ref="F103:J103" si="12">SUM(F96:F102)</f>
        <v>605</v>
      </c>
      <c r="G103" s="69">
        <f t="shared" si="12"/>
        <v>17.75</v>
      </c>
      <c r="H103" s="69">
        <f t="shared" si="12"/>
        <v>19.149999999999999</v>
      </c>
      <c r="I103" s="69">
        <f t="shared" si="12"/>
        <v>68.3</v>
      </c>
      <c r="J103" s="69">
        <f t="shared" si="12"/>
        <v>479</v>
      </c>
      <c r="K103" s="70"/>
      <c r="L103" s="69">
        <v>75</v>
      </c>
      <c r="M103" s="2"/>
      <c r="N103" s="2"/>
      <c r="O103" s="2"/>
    </row>
    <row r="104" spans="1:15" ht="12.75" customHeight="1" x14ac:dyDescent="0.25">
      <c r="A104" s="30">
        <f t="shared" ref="A104:B104" si="13">A96</f>
        <v>2</v>
      </c>
      <c r="B104" s="31">
        <f t="shared" si="13"/>
        <v>1</v>
      </c>
      <c r="C104" s="32" t="s">
        <v>28</v>
      </c>
      <c r="D104" s="48" t="s">
        <v>29</v>
      </c>
      <c r="E104" s="51"/>
      <c r="F104" s="52"/>
      <c r="G104" s="52"/>
      <c r="H104" s="52"/>
      <c r="I104" s="52"/>
      <c r="J104" s="52"/>
      <c r="K104" s="26"/>
      <c r="L104" s="25"/>
      <c r="M104" s="2"/>
      <c r="N104" s="2"/>
      <c r="O104" s="2"/>
    </row>
    <row r="105" spans="1:15" ht="12.75" customHeight="1" x14ac:dyDescent="0.25">
      <c r="A105" s="20"/>
      <c r="B105" s="21"/>
      <c r="C105" s="22"/>
      <c r="D105" s="48" t="s">
        <v>30</v>
      </c>
      <c r="E105" s="44" t="s">
        <v>42</v>
      </c>
      <c r="F105" s="45">
        <v>260</v>
      </c>
      <c r="G105" s="46">
        <v>4.9000000000000004</v>
      </c>
      <c r="H105" s="46">
        <v>8.9</v>
      </c>
      <c r="I105" s="46">
        <v>15</v>
      </c>
      <c r="J105" s="47">
        <v>156</v>
      </c>
      <c r="K105" s="26"/>
      <c r="L105" s="25"/>
      <c r="M105" s="2"/>
      <c r="N105" s="2"/>
      <c r="O105" s="2"/>
    </row>
    <row r="106" spans="1:15" ht="12.75" customHeight="1" x14ac:dyDescent="0.25">
      <c r="A106" s="20"/>
      <c r="B106" s="21"/>
      <c r="C106" s="22"/>
      <c r="D106" s="48" t="s">
        <v>31</v>
      </c>
      <c r="E106" s="44" t="s">
        <v>53</v>
      </c>
      <c r="F106" s="45">
        <v>120</v>
      </c>
      <c r="G106" s="46">
        <v>13.1</v>
      </c>
      <c r="H106" s="46">
        <v>16.8</v>
      </c>
      <c r="I106" s="46">
        <v>6.3</v>
      </c>
      <c r="J106" s="47">
        <v>243</v>
      </c>
      <c r="K106" s="26"/>
      <c r="L106" s="25"/>
      <c r="M106" s="2"/>
      <c r="N106" s="2"/>
      <c r="O106" s="2"/>
    </row>
    <row r="107" spans="1:15" ht="12.75" customHeight="1" x14ac:dyDescent="0.25">
      <c r="A107" s="20"/>
      <c r="B107" s="21"/>
      <c r="C107" s="22"/>
      <c r="D107" s="48" t="s">
        <v>32</v>
      </c>
      <c r="E107" s="44" t="s">
        <v>44</v>
      </c>
      <c r="F107" s="45">
        <v>150</v>
      </c>
      <c r="G107" s="46">
        <v>6</v>
      </c>
      <c r="H107" s="46">
        <v>4.3</v>
      </c>
      <c r="I107" s="46">
        <v>40.299999999999997</v>
      </c>
      <c r="J107" s="47">
        <v>223.3</v>
      </c>
      <c r="K107" s="26"/>
      <c r="L107" s="25"/>
      <c r="M107" s="2"/>
      <c r="N107" s="2"/>
      <c r="O107" s="2"/>
    </row>
    <row r="108" spans="1:15" ht="12.75" customHeight="1" x14ac:dyDescent="0.25">
      <c r="A108" s="20"/>
      <c r="B108" s="21"/>
      <c r="C108" s="22"/>
      <c r="D108" s="48" t="s">
        <v>33</v>
      </c>
      <c r="E108" s="57" t="s">
        <v>52</v>
      </c>
      <c r="F108" s="58">
        <v>200</v>
      </c>
      <c r="G108" s="59">
        <v>0.66</v>
      </c>
      <c r="H108" s="46">
        <v>0.1</v>
      </c>
      <c r="I108" s="46">
        <v>32</v>
      </c>
      <c r="J108" s="47">
        <v>132.80000000000001</v>
      </c>
      <c r="K108" s="26"/>
      <c r="L108" s="25"/>
      <c r="M108" s="2"/>
      <c r="N108" s="2"/>
      <c r="O108" s="2"/>
    </row>
    <row r="109" spans="1:15" ht="12.75" customHeight="1" x14ac:dyDescent="0.25">
      <c r="A109" s="20"/>
      <c r="B109" s="21"/>
      <c r="C109" s="22"/>
      <c r="D109" s="48" t="s">
        <v>35</v>
      </c>
      <c r="E109" s="44" t="s">
        <v>46</v>
      </c>
      <c r="F109" s="45">
        <v>20</v>
      </c>
      <c r="G109" s="55">
        <v>1.3</v>
      </c>
      <c r="H109" s="55">
        <v>0.2</v>
      </c>
      <c r="I109" s="55">
        <v>8.4</v>
      </c>
      <c r="J109" s="55">
        <v>40</v>
      </c>
      <c r="K109" s="26"/>
      <c r="L109" s="25"/>
      <c r="M109" s="2"/>
      <c r="N109" s="2"/>
      <c r="O109" s="2"/>
    </row>
    <row r="110" spans="1:15" ht="12.75" customHeight="1" x14ac:dyDescent="0.25">
      <c r="A110" s="20"/>
      <c r="B110" s="21"/>
      <c r="C110" s="22"/>
      <c r="D110" s="23"/>
      <c r="E110" s="44"/>
      <c r="F110" s="45"/>
      <c r="G110" s="55"/>
      <c r="H110" s="55"/>
      <c r="I110" s="55"/>
      <c r="J110" s="55"/>
      <c r="K110" s="26"/>
      <c r="L110" s="25"/>
      <c r="M110" s="2"/>
      <c r="N110" s="2"/>
      <c r="O110" s="2"/>
    </row>
    <row r="111" spans="1:15" ht="12.75" customHeight="1" x14ac:dyDescent="0.25">
      <c r="A111" s="20"/>
      <c r="B111" s="21"/>
      <c r="C111" s="22"/>
      <c r="D111" s="23"/>
      <c r="E111" s="51"/>
      <c r="F111" s="52"/>
      <c r="G111" s="52"/>
      <c r="H111" s="52"/>
      <c r="I111" s="52"/>
      <c r="J111" s="52"/>
      <c r="K111" s="26"/>
      <c r="L111" s="25"/>
      <c r="M111" s="2"/>
      <c r="N111" s="2"/>
      <c r="O111" s="2"/>
    </row>
    <row r="112" spans="1:15" ht="12.75" customHeight="1" x14ac:dyDescent="0.25">
      <c r="A112" s="20"/>
      <c r="B112" s="21"/>
      <c r="C112" s="22"/>
      <c r="D112" s="23"/>
      <c r="E112" s="24"/>
      <c r="F112" s="25"/>
      <c r="G112" s="25"/>
      <c r="H112" s="25"/>
      <c r="I112" s="25"/>
      <c r="J112" s="25"/>
      <c r="K112" s="26"/>
      <c r="L112" s="25"/>
      <c r="M112" s="2"/>
      <c r="N112" s="2"/>
      <c r="O112" s="2"/>
    </row>
    <row r="113" spans="1:15" ht="12.75" customHeight="1" x14ac:dyDescent="0.25">
      <c r="A113" s="27"/>
      <c r="B113" s="28"/>
      <c r="C113" s="29"/>
      <c r="D113" s="67" t="s">
        <v>27</v>
      </c>
      <c r="E113" s="68"/>
      <c r="F113" s="69">
        <f t="shared" ref="F113:J113" si="14">SUM(F104:F112)</f>
        <v>750</v>
      </c>
      <c r="G113" s="69">
        <f t="shared" si="14"/>
        <v>25.96</v>
      </c>
      <c r="H113" s="69">
        <f t="shared" si="14"/>
        <v>30.300000000000004</v>
      </c>
      <c r="I113" s="69">
        <f t="shared" si="14"/>
        <v>102</v>
      </c>
      <c r="J113" s="69">
        <f t="shared" si="14"/>
        <v>795.09999999999991</v>
      </c>
      <c r="K113" s="70"/>
      <c r="L113" s="69">
        <v>75</v>
      </c>
      <c r="M113" s="2"/>
      <c r="N113" s="2"/>
      <c r="O113" s="2"/>
    </row>
    <row r="114" spans="1:15" ht="12.75" customHeight="1" thickBot="1" x14ac:dyDescent="0.3">
      <c r="A114" s="33">
        <f t="shared" ref="A114:B114" si="15">A96</f>
        <v>2</v>
      </c>
      <c r="B114" s="34">
        <f t="shared" si="15"/>
        <v>1</v>
      </c>
      <c r="C114" s="72" t="s">
        <v>36</v>
      </c>
      <c r="D114" s="73"/>
      <c r="E114" s="35"/>
      <c r="F114" s="36">
        <f t="shared" ref="F114:J114" si="16">F103+F113</f>
        <v>1355</v>
      </c>
      <c r="G114" s="36">
        <f t="shared" si="16"/>
        <v>43.71</v>
      </c>
      <c r="H114" s="36">
        <f t="shared" si="16"/>
        <v>49.45</v>
      </c>
      <c r="I114" s="36">
        <f t="shared" si="16"/>
        <v>170.3</v>
      </c>
      <c r="J114" s="36">
        <f t="shared" si="16"/>
        <v>1274.0999999999999</v>
      </c>
      <c r="K114" s="36"/>
      <c r="L114" s="36">
        <f>L103+L113</f>
        <v>150</v>
      </c>
      <c r="M114" s="2"/>
      <c r="N114" s="2"/>
      <c r="O114" s="2"/>
    </row>
    <row r="115" spans="1:15" ht="12.75" customHeight="1" x14ac:dyDescent="0.25">
      <c r="A115" s="37">
        <v>2</v>
      </c>
      <c r="B115" s="21">
        <v>2</v>
      </c>
      <c r="C115" s="17" t="s">
        <v>22</v>
      </c>
      <c r="D115" s="43" t="s">
        <v>23</v>
      </c>
      <c r="E115" s="44" t="s">
        <v>50</v>
      </c>
      <c r="F115" s="45">
        <v>80</v>
      </c>
      <c r="G115" s="46">
        <v>10.4</v>
      </c>
      <c r="H115" s="46">
        <v>4.4000000000000004</v>
      </c>
      <c r="I115" s="46">
        <v>11.2</v>
      </c>
      <c r="J115" s="47">
        <v>128</v>
      </c>
      <c r="K115" s="64"/>
      <c r="L115" s="65"/>
      <c r="M115" s="2"/>
      <c r="N115" s="2"/>
      <c r="O115" s="2"/>
    </row>
    <row r="116" spans="1:15" ht="12.75" customHeight="1" x14ac:dyDescent="0.25">
      <c r="A116" s="37"/>
      <c r="B116" s="21"/>
      <c r="C116" s="22"/>
      <c r="D116" s="48" t="s">
        <v>32</v>
      </c>
      <c r="E116" s="60" t="s">
        <v>56</v>
      </c>
      <c r="F116" s="45">
        <v>150</v>
      </c>
      <c r="G116" s="46">
        <v>6.33</v>
      </c>
      <c r="H116" s="46">
        <v>4.17</v>
      </c>
      <c r="I116" s="46">
        <v>40.17</v>
      </c>
      <c r="J116" s="47">
        <v>225.8</v>
      </c>
      <c r="K116" s="66"/>
      <c r="L116" s="52"/>
      <c r="M116" s="2"/>
      <c r="N116" s="2"/>
      <c r="O116" s="2"/>
    </row>
    <row r="117" spans="1:15" ht="12.75" customHeight="1" x14ac:dyDescent="0.25">
      <c r="A117" s="37"/>
      <c r="B117" s="21"/>
      <c r="C117" s="22"/>
      <c r="D117" s="48" t="s">
        <v>57</v>
      </c>
      <c r="E117" s="44" t="s">
        <v>41</v>
      </c>
      <c r="F117" s="45">
        <v>10</v>
      </c>
      <c r="G117" s="46">
        <v>2.3199999999999998</v>
      </c>
      <c r="H117" s="46">
        <v>2.95</v>
      </c>
      <c r="I117" s="46">
        <v>0</v>
      </c>
      <c r="J117" s="47">
        <v>36</v>
      </c>
      <c r="K117" s="66"/>
      <c r="L117" s="52"/>
      <c r="M117" s="2"/>
      <c r="N117" s="2"/>
      <c r="O117" s="2"/>
    </row>
    <row r="118" spans="1:15" ht="12.75" customHeight="1" x14ac:dyDescent="0.25">
      <c r="A118" s="37"/>
      <c r="B118" s="21"/>
      <c r="C118" s="22"/>
      <c r="D118" s="48" t="s">
        <v>33</v>
      </c>
      <c r="E118" s="44" t="s">
        <v>60</v>
      </c>
      <c r="F118" s="45">
        <v>215</v>
      </c>
      <c r="G118" s="55">
        <v>0.2</v>
      </c>
      <c r="H118" s="55">
        <v>0</v>
      </c>
      <c r="I118" s="55">
        <v>15</v>
      </c>
      <c r="J118" s="55">
        <v>61</v>
      </c>
      <c r="K118" s="66"/>
      <c r="L118" s="52"/>
      <c r="M118" s="2"/>
      <c r="N118" s="2"/>
      <c r="O118" s="2"/>
    </row>
    <row r="119" spans="1:15" ht="12.75" customHeight="1" x14ac:dyDescent="0.25">
      <c r="A119" s="37"/>
      <c r="B119" s="21"/>
      <c r="C119" s="22"/>
      <c r="D119" s="48" t="s">
        <v>25</v>
      </c>
      <c r="E119" s="44" t="s">
        <v>45</v>
      </c>
      <c r="F119" s="50">
        <v>45</v>
      </c>
      <c r="G119" s="55">
        <f>7.5*45/100</f>
        <v>3.375</v>
      </c>
      <c r="H119" s="55">
        <f>2.9*45/100</f>
        <v>1.3049999999999999</v>
      </c>
      <c r="I119" s="55">
        <f>51.4*45/100</f>
        <v>23.13</v>
      </c>
      <c r="J119" s="55">
        <f>262*45/100</f>
        <v>117.9</v>
      </c>
      <c r="K119" s="66"/>
      <c r="L119" s="52"/>
      <c r="M119" s="2"/>
      <c r="N119" s="2"/>
      <c r="O119" s="2"/>
    </row>
    <row r="120" spans="1:15" ht="12.75" customHeight="1" x14ac:dyDescent="0.25">
      <c r="A120" s="37"/>
      <c r="B120" s="21"/>
      <c r="C120" s="22"/>
      <c r="D120" s="23"/>
      <c r="E120" s="51"/>
      <c r="F120" s="52"/>
      <c r="G120" s="52"/>
      <c r="H120" s="52"/>
      <c r="I120" s="52"/>
      <c r="J120" s="52"/>
      <c r="K120" s="66"/>
      <c r="L120" s="52"/>
      <c r="M120" s="2"/>
      <c r="N120" s="2"/>
      <c r="O120" s="2"/>
    </row>
    <row r="121" spans="1:15" ht="12.75" customHeight="1" x14ac:dyDescent="0.25">
      <c r="A121" s="38"/>
      <c r="B121" s="28"/>
      <c r="C121" s="29"/>
      <c r="D121" s="67" t="s">
        <v>27</v>
      </c>
      <c r="E121" s="68"/>
      <c r="F121" s="69">
        <f>SUM(F115:F120)</f>
        <v>500</v>
      </c>
      <c r="G121" s="69">
        <f>SUM(G115:G120)</f>
        <v>22.625</v>
      </c>
      <c r="H121" s="69">
        <f>SUM(H115:H120)</f>
        <v>12.824999999999999</v>
      </c>
      <c r="I121" s="69">
        <f>SUM(I115:I120)</f>
        <v>89.5</v>
      </c>
      <c r="J121" s="69">
        <f>SUM(J115:J120)</f>
        <v>568.70000000000005</v>
      </c>
      <c r="K121" s="70"/>
      <c r="L121" s="69">
        <v>75</v>
      </c>
      <c r="M121" s="2"/>
      <c r="N121" s="2"/>
      <c r="O121" s="2"/>
    </row>
    <row r="122" spans="1:15" ht="12.75" customHeight="1" x14ac:dyDescent="0.25">
      <c r="A122" s="31">
        <f>A115</f>
        <v>2</v>
      </c>
      <c r="B122" s="31">
        <f>B115</f>
        <v>2</v>
      </c>
      <c r="C122" s="32" t="s">
        <v>28</v>
      </c>
      <c r="D122" s="48" t="s">
        <v>29</v>
      </c>
      <c r="E122" s="51"/>
      <c r="F122" s="52"/>
      <c r="G122" s="52"/>
      <c r="H122" s="52"/>
      <c r="I122" s="52"/>
      <c r="J122" s="52"/>
      <c r="K122" s="66"/>
      <c r="L122" s="52"/>
      <c r="M122" s="2"/>
      <c r="N122" s="2"/>
      <c r="O122" s="2"/>
    </row>
    <row r="123" spans="1:15" ht="12.75" customHeight="1" x14ac:dyDescent="0.25">
      <c r="A123" s="37"/>
      <c r="B123" s="21"/>
      <c r="C123" s="22"/>
      <c r="D123" s="48" t="s">
        <v>30</v>
      </c>
      <c r="E123" s="44" t="s">
        <v>75</v>
      </c>
      <c r="F123" s="45">
        <v>250</v>
      </c>
      <c r="G123" s="46">
        <v>12.7</v>
      </c>
      <c r="H123" s="46">
        <v>13.6</v>
      </c>
      <c r="I123" s="46">
        <v>18.13</v>
      </c>
      <c r="J123" s="47">
        <v>176.79</v>
      </c>
      <c r="K123" s="66"/>
      <c r="L123" s="52"/>
      <c r="M123" s="2"/>
      <c r="N123" s="2"/>
      <c r="O123" s="2"/>
    </row>
    <row r="124" spans="1:15" ht="12.75" customHeight="1" x14ac:dyDescent="0.25">
      <c r="A124" s="37"/>
      <c r="B124" s="21"/>
      <c r="C124" s="22"/>
      <c r="D124" s="48" t="s">
        <v>31</v>
      </c>
      <c r="E124" s="44" t="s">
        <v>76</v>
      </c>
      <c r="F124" s="45">
        <v>250</v>
      </c>
      <c r="G124" s="46">
        <v>10.8</v>
      </c>
      <c r="H124" s="46">
        <v>27.3</v>
      </c>
      <c r="I124" s="46">
        <v>31.8</v>
      </c>
      <c r="J124" s="47">
        <v>416</v>
      </c>
      <c r="K124" s="66"/>
      <c r="L124" s="52"/>
      <c r="M124" s="2"/>
      <c r="N124" s="2"/>
      <c r="O124" s="2"/>
    </row>
    <row r="125" spans="1:15" ht="12.75" customHeight="1" x14ac:dyDescent="0.25">
      <c r="A125" s="37"/>
      <c r="B125" s="21"/>
      <c r="C125" s="22"/>
      <c r="D125" s="48" t="s">
        <v>33</v>
      </c>
      <c r="E125" s="44" t="s">
        <v>48</v>
      </c>
      <c r="F125" s="45">
        <v>200</v>
      </c>
      <c r="G125" s="46">
        <v>0</v>
      </c>
      <c r="H125" s="46">
        <v>0</v>
      </c>
      <c r="I125" s="46">
        <v>22.9</v>
      </c>
      <c r="J125" s="47">
        <v>90</v>
      </c>
      <c r="K125" s="66"/>
      <c r="L125" s="52"/>
      <c r="M125" s="2"/>
      <c r="N125" s="2"/>
      <c r="O125" s="2"/>
    </row>
    <row r="126" spans="1:15" ht="12.75" customHeight="1" x14ac:dyDescent="0.25">
      <c r="A126" s="37"/>
      <c r="B126" s="21"/>
      <c r="C126" s="22"/>
      <c r="D126" s="48" t="s">
        <v>35</v>
      </c>
      <c r="E126" s="44" t="s">
        <v>46</v>
      </c>
      <c r="F126" s="45">
        <v>20</v>
      </c>
      <c r="G126" s="55">
        <v>1.3</v>
      </c>
      <c r="H126" s="55">
        <v>0.2</v>
      </c>
      <c r="I126" s="55">
        <v>8.4</v>
      </c>
      <c r="J126" s="55">
        <v>40</v>
      </c>
      <c r="K126" s="66"/>
      <c r="L126" s="52"/>
      <c r="M126" s="2"/>
      <c r="N126" s="2"/>
      <c r="O126" s="2"/>
    </row>
    <row r="127" spans="1:15" ht="12.75" customHeight="1" x14ac:dyDescent="0.25">
      <c r="A127" s="37"/>
      <c r="B127" s="21"/>
      <c r="C127" s="22"/>
      <c r="D127" s="48"/>
      <c r="E127" s="44"/>
      <c r="F127" s="45"/>
      <c r="G127" s="55"/>
      <c r="H127" s="55"/>
      <c r="I127" s="55"/>
      <c r="J127" s="55"/>
      <c r="K127" s="66"/>
      <c r="L127" s="52"/>
      <c r="M127" s="2"/>
      <c r="N127" s="2"/>
      <c r="O127" s="2"/>
    </row>
    <row r="128" spans="1:15" ht="12.75" customHeight="1" x14ac:dyDescent="0.25">
      <c r="A128" s="37"/>
      <c r="B128" s="21"/>
      <c r="C128" s="22"/>
      <c r="D128" s="48"/>
      <c r="E128" s="44"/>
      <c r="F128" s="50"/>
      <c r="G128" s="55"/>
      <c r="H128" s="55"/>
      <c r="I128" s="55"/>
      <c r="J128" s="55"/>
      <c r="K128" s="66"/>
      <c r="L128" s="52"/>
      <c r="M128" s="2"/>
      <c r="N128" s="2"/>
      <c r="O128" s="2"/>
    </row>
    <row r="129" spans="1:15" ht="12.75" customHeight="1" x14ac:dyDescent="0.25">
      <c r="A129" s="37"/>
      <c r="B129" s="21"/>
      <c r="C129" s="22"/>
      <c r="D129" s="49"/>
      <c r="E129" s="51"/>
      <c r="F129" s="52"/>
      <c r="G129" s="52"/>
      <c r="H129" s="52"/>
      <c r="I129" s="52"/>
      <c r="J129" s="52"/>
      <c r="K129" s="66"/>
      <c r="L129" s="52"/>
      <c r="M129" s="2"/>
      <c r="N129" s="2"/>
      <c r="O129" s="2"/>
    </row>
    <row r="130" spans="1:15" ht="12.75" customHeight="1" x14ac:dyDescent="0.25">
      <c r="A130" s="38"/>
      <c r="B130" s="28"/>
      <c r="C130" s="29"/>
      <c r="D130" s="67" t="s">
        <v>27</v>
      </c>
      <c r="E130" s="68"/>
      <c r="F130" s="69">
        <f>SUM(F122:F129)</f>
        <v>720</v>
      </c>
      <c r="G130" s="69">
        <f>SUM(G122:G129)</f>
        <v>24.8</v>
      </c>
      <c r="H130" s="69">
        <f>SUM(H122:H129)</f>
        <v>41.1</v>
      </c>
      <c r="I130" s="69">
        <f>SUM(I122:I129)</f>
        <v>81.23</v>
      </c>
      <c r="J130" s="69">
        <f>SUM(J122:J129)</f>
        <v>722.79</v>
      </c>
      <c r="K130" s="70"/>
      <c r="L130" s="69">
        <v>75</v>
      </c>
      <c r="M130" s="2"/>
      <c r="N130" s="2"/>
      <c r="O130" s="2"/>
    </row>
    <row r="131" spans="1:15" ht="12.75" customHeight="1" thickBot="1" x14ac:dyDescent="0.3">
      <c r="A131" s="39">
        <f>A115</f>
        <v>2</v>
      </c>
      <c r="B131" s="39">
        <f>B115</f>
        <v>2</v>
      </c>
      <c r="C131" s="72" t="s">
        <v>36</v>
      </c>
      <c r="D131" s="73"/>
      <c r="E131" s="35"/>
      <c r="F131" s="36">
        <f>F121+F130</f>
        <v>1220</v>
      </c>
      <c r="G131" s="36">
        <f>G121+G130</f>
        <v>47.424999999999997</v>
      </c>
      <c r="H131" s="36">
        <f>H121+H130</f>
        <v>53.924999999999997</v>
      </c>
      <c r="I131" s="36">
        <f>I121+I130</f>
        <v>170.73000000000002</v>
      </c>
      <c r="J131" s="36">
        <f>J121+J130</f>
        <v>1291.49</v>
      </c>
      <c r="K131" s="36"/>
      <c r="L131" s="36">
        <f>L121+L130</f>
        <v>150</v>
      </c>
      <c r="M131" s="2"/>
      <c r="N131" s="2"/>
      <c r="O131" s="2"/>
    </row>
    <row r="132" spans="1:15" ht="12.75" customHeight="1" x14ac:dyDescent="0.25">
      <c r="A132" s="15">
        <v>2</v>
      </c>
      <c r="B132" s="16">
        <v>3</v>
      </c>
      <c r="C132" s="17" t="s">
        <v>22</v>
      </c>
      <c r="D132" s="43" t="s">
        <v>23</v>
      </c>
      <c r="E132" s="44" t="s">
        <v>80</v>
      </c>
      <c r="F132" s="45">
        <v>155</v>
      </c>
      <c r="G132" s="46">
        <v>21.82</v>
      </c>
      <c r="H132" s="46">
        <v>9.4</v>
      </c>
      <c r="I132" s="46">
        <v>27.9</v>
      </c>
      <c r="J132" s="47">
        <v>282.44</v>
      </c>
      <c r="K132" s="64"/>
      <c r="L132" s="65"/>
      <c r="M132" s="2"/>
      <c r="N132" s="2"/>
      <c r="O132" s="2"/>
    </row>
    <row r="133" spans="1:15" ht="12.75" customHeight="1" x14ac:dyDescent="0.25">
      <c r="A133" s="20"/>
      <c r="B133" s="21"/>
      <c r="C133" s="22"/>
      <c r="D133" s="48" t="s">
        <v>26</v>
      </c>
      <c r="E133" s="44" t="s">
        <v>47</v>
      </c>
      <c r="F133" s="45">
        <v>110</v>
      </c>
      <c r="G133" s="46">
        <v>0.5</v>
      </c>
      <c r="H133" s="53">
        <v>5</v>
      </c>
      <c r="I133" s="53">
        <v>12.7</v>
      </c>
      <c r="J133" s="54">
        <v>61</v>
      </c>
      <c r="K133" s="66"/>
      <c r="L133" s="52"/>
      <c r="M133" s="2"/>
      <c r="N133" s="2"/>
      <c r="O133" s="2"/>
    </row>
    <row r="134" spans="1:15" ht="12.75" customHeight="1" x14ac:dyDescent="0.25">
      <c r="A134" s="20"/>
      <c r="B134" s="21"/>
      <c r="C134" s="22"/>
      <c r="D134" s="48" t="s">
        <v>24</v>
      </c>
      <c r="E134" s="44" t="s">
        <v>60</v>
      </c>
      <c r="F134" s="45">
        <v>215</v>
      </c>
      <c r="G134" s="55">
        <v>0.2</v>
      </c>
      <c r="H134" s="55">
        <v>0</v>
      </c>
      <c r="I134" s="55">
        <v>15</v>
      </c>
      <c r="J134" s="55">
        <v>61</v>
      </c>
      <c r="K134" s="66"/>
      <c r="L134" s="52"/>
      <c r="M134" s="2"/>
      <c r="N134" s="2"/>
      <c r="O134" s="2"/>
    </row>
    <row r="135" spans="1:15" ht="15.75" customHeight="1" x14ac:dyDescent="0.25">
      <c r="A135" s="20"/>
      <c r="B135" s="21"/>
      <c r="C135" s="22"/>
      <c r="D135" s="48" t="s">
        <v>25</v>
      </c>
      <c r="E135" s="44" t="s">
        <v>45</v>
      </c>
      <c r="F135" s="50">
        <v>30</v>
      </c>
      <c r="G135" s="55">
        <v>2.25</v>
      </c>
      <c r="H135" s="55">
        <v>0.87</v>
      </c>
      <c r="I135" s="55">
        <v>15.4</v>
      </c>
      <c r="J135" s="55">
        <v>78.599999999999994</v>
      </c>
      <c r="K135" s="66"/>
      <c r="L135" s="52"/>
      <c r="M135" s="2"/>
      <c r="N135" s="2"/>
      <c r="O135" s="2"/>
    </row>
    <row r="136" spans="1:15" ht="12.75" customHeight="1" x14ac:dyDescent="0.25">
      <c r="A136" s="20"/>
      <c r="B136" s="21"/>
      <c r="C136" s="22"/>
      <c r="D136" s="49"/>
      <c r="E136" s="51"/>
      <c r="F136" s="52"/>
      <c r="G136" s="52"/>
      <c r="H136" s="52"/>
      <c r="I136" s="52"/>
      <c r="J136" s="52"/>
      <c r="K136" s="66"/>
      <c r="L136" s="52"/>
      <c r="M136" s="2"/>
      <c r="N136" s="2"/>
      <c r="O136" s="2"/>
    </row>
    <row r="137" spans="1:15" ht="12.75" customHeight="1" x14ac:dyDescent="0.25">
      <c r="A137" s="20"/>
      <c r="B137" s="21"/>
      <c r="C137" s="22"/>
      <c r="D137" s="49"/>
      <c r="E137" s="51"/>
      <c r="F137" s="52"/>
      <c r="G137" s="52"/>
      <c r="H137" s="52"/>
      <c r="I137" s="52"/>
      <c r="J137" s="52"/>
      <c r="K137" s="66"/>
      <c r="L137" s="52"/>
      <c r="M137" s="2"/>
      <c r="N137" s="2"/>
      <c r="O137" s="2"/>
    </row>
    <row r="138" spans="1:15" ht="12.75" customHeight="1" x14ac:dyDescent="0.25">
      <c r="A138" s="20"/>
      <c r="B138" s="21"/>
      <c r="C138" s="22"/>
      <c r="D138" s="49"/>
      <c r="E138" s="51"/>
      <c r="F138" s="52"/>
      <c r="G138" s="52"/>
      <c r="H138" s="52"/>
      <c r="I138" s="52"/>
      <c r="J138" s="52"/>
      <c r="K138" s="66"/>
      <c r="L138" s="52"/>
      <c r="M138" s="2"/>
      <c r="N138" s="2"/>
      <c r="O138" s="2"/>
    </row>
    <row r="139" spans="1:15" ht="12.75" customHeight="1" x14ac:dyDescent="0.25">
      <c r="A139" s="27"/>
      <c r="B139" s="28"/>
      <c r="C139" s="29"/>
      <c r="D139" s="67" t="s">
        <v>27</v>
      </c>
      <c r="E139" s="68"/>
      <c r="F139" s="69">
        <f t="shared" ref="F139:J139" si="17">SUM(F132:F138)</f>
        <v>510</v>
      </c>
      <c r="G139" s="69">
        <f t="shared" si="17"/>
        <v>24.77</v>
      </c>
      <c r="H139" s="69">
        <f t="shared" si="17"/>
        <v>15.27</v>
      </c>
      <c r="I139" s="69">
        <f t="shared" si="17"/>
        <v>71</v>
      </c>
      <c r="J139" s="69">
        <f t="shared" si="17"/>
        <v>483.03999999999996</v>
      </c>
      <c r="K139" s="70"/>
      <c r="L139" s="69">
        <v>75</v>
      </c>
      <c r="M139" s="2"/>
      <c r="N139" s="2"/>
      <c r="O139" s="2"/>
    </row>
    <row r="140" spans="1:15" ht="12.75" customHeight="1" x14ac:dyDescent="0.25">
      <c r="A140" s="30">
        <f t="shared" ref="A140:B140" si="18">A132</f>
        <v>2</v>
      </c>
      <c r="B140" s="31">
        <f t="shared" si="18"/>
        <v>3</v>
      </c>
      <c r="C140" s="32" t="s">
        <v>28</v>
      </c>
      <c r="D140" s="48" t="s">
        <v>29</v>
      </c>
      <c r="E140" s="51"/>
      <c r="F140" s="52"/>
      <c r="G140" s="52"/>
      <c r="H140" s="52"/>
      <c r="I140" s="52"/>
      <c r="J140" s="52"/>
      <c r="K140" s="66"/>
      <c r="L140" s="52"/>
      <c r="M140" s="2"/>
      <c r="N140" s="2"/>
      <c r="O140" s="2"/>
    </row>
    <row r="141" spans="1:15" ht="12.75" customHeight="1" x14ac:dyDescent="0.25">
      <c r="A141" s="20"/>
      <c r="B141" s="21"/>
      <c r="C141" s="22"/>
      <c r="D141" s="48" t="s">
        <v>30</v>
      </c>
      <c r="E141" s="44" t="s">
        <v>49</v>
      </c>
      <c r="F141" s="45">
        <v>250</v>
      </c>
      <c r="G141" s="46">
        <v>5.6</v>
      </c>
      <c r="H141" s="46">
        <v>5.26</v>
      </c>
      <c r="I141" s="46">
        <v>18.04</v>
      </c>
      <c r="J141" s="47">
        <v>148.19999999999999</v>
      </c>
      <c r="K141" s="66"/>
      <c r="L141" s="52"/>
      <c r="M141" s="2"/>
      <c r="N141" s="2"/>
      <c r="O141" s="2"/>
    </row>
    <row r="142" spans="1:15" ht="12.75" customHeight="1" x14ac:dyDescent="0.25">
      <c r="A142" s="20"/>
      <c r="B142" s="21"/>
      <c r="C142" s="22"/>
      <c r="D142" s="48" t="s">
        <v>31</v>
      </c>
      <c r="E142" s="44" t="s">
        <v>61</v>
      </c>
      <c r="F142" s="56">
        <v>90</v>
      </c>
      <c r="G142" s="46">
        <v>12.7</v>
      </c>
      <c r="H142" s="46">
        <v>18.7</v>
      </c>
      <c r="I142" s="46">
        <v>54.5</v>
      </c>
      <c r="J142" s="47">
        <v>234</v>
      </c>
      <c r="K142" s="66"/>
      <c r="L142" s="52"/>
      <c r="M142" s="2"/>
      <c r="N142" s="2"/>
      <c r="O142" s="2"/>
    </row>
    <row r="143" spans="1:15" ht="12.75" customHeight="1" x14ac:dyDescent="0.25">
      <c r="A143" s="20"/>
      <c r="B143" s="21"/>
      <c r="C143" s="22"/>
      <c r="D143" s="48" t="s">
        <v>32</v>
      </c>
      <c r="E143" s="44" t="s">
        <v>64</v>
      </c>
      <c r="F143" s="45">
        <v>150</v>
      </c>
      <c r="G143" s="46">
        <v>3.3</v>
      </c>
      <c r="H143" s="46">
        <v>5</v>
      </c>
      <c r="I143" s="46">
        <v>22</v>
      </c>
      <c r="J143" s="47">
        <v>148</v>
      </c>
      <c r="K143" s="66"/>
      <c r="L143" s="52"/>
      <c r="M143" s="2"/>
      <c r="N143" s="2"/>
      <c r="O143" s="2"/>
    </row>
    <row r="144" spans="1:15" ht="12.75" customHeight="1" x14ac:dyDescent="0.25">
      <c r="A144" s="20"/>
      <c r="B144" s="21"/>
      <c r="C144" s="22"/>
      <c r="D144" s="48" t="s">
        <v>33</v>
      </c>
      <c r="E144" s="44" t="s">
        <v>58</v>
      </c>
      <c r="F144" s="45">
        <v>210</v>
      </c>
      <c r="G144" s="46">
        <v>0</v>
      </c>
      <c r="H144" s="46">
        <v>0</v>
      </c>
      <c r="I144" s="46">
        <v>12</v>
      </c>
      <c r="J144" s="47">
        <v>55</v>
      </c>
      <c r="K144" s="66"/>
      <c r="L144" s="52"/>
      <c r="M144" s="2"/>
      <c r="N144" s="2"/>
      <c r="O144" s="2"/>
    </row>
    <row r="145" spans="1:15" ht="12.75" customHeight="1" x14ac:dyDescent="0.25">
      <c r="A145" s="20"/>
      <c r="B145" s="21"/>
      <c r="C145" s="22"/>
      <c r="D145" s="49" t="s">
        <v>35</v>
      </c>
      <c r="E145" s="44" t="s">
        <v>46</v>
      </c>
      <c r="F145" s="45">
        <v>50</v>
      </c>
      <c r="G145" s="55">
        <v>3.3</v>
      </c>
      <c r="H145" s="55">
        <v>0.5</v>
      </c>
      <c r="I145" s="55">
        <v>21</v>
      </c>
      <c r="J145" s="55">
        <v>100</v>
      </c>
      <c r="K145" s="66"/>
      <c r="L145" s="52"/>
      <c r="M145" s="2"/>
      <c r="N145" s="2"/>
      <c r="O145" s="2"/>
    </row>
    <row r="146" spans="1:15" ht="12.75" customHeight="1" x14ac:dyDescent="0.25">
      <c r="A146" s="20"/>
      <c r="B146" s="21"/>
      <c r="C146" s="22"/>
      <c r="D146" s="49"/>
      <c r="E146" s="51"/>
      <c r="F146" s="52"/>
      <c r="G146" s="52"/>
      <c r="H146" s="52"/>
      <c r="I146" s="52"/>
      <c r="J146" s="52"/>
      <c r="K146" s="66"/>
      <c r="L146" s="52"/>
      <c r="M146" s="2"/>
      <c r="N146" s="2"/>
      <c r="O146" s="2"/>
    </row>
    <row r="147" spans="1:15" ht="12.75" customHeight="1" x14ac:dyDescent="0.25">
      <c r="A147" s="20"/>
      <c r="B147" s="21"/>
      <c r="C147" s="22"/>
      <c r="D147" s="49"/>
      <c r="E147" s="51"/>
      <c r="F147" s="52"/>
      <c r="G147" s="52"/>
      <c r="H147" s="52"/>
      <c r="I147" s="52"/>
      <c r="J147" s="52"/>
      <c r="K147" s="66"/>
      <c r="L147" s="52"/>
      <c r="M147" s="2"/>
      <c r="N147" s="2"/>
      <c r="O147" s="2"/>
    </row>
    <row r="148" spans="1:15" ht="12.75" customHeight="1" x14ac:dyDescent="0.25">
      <c r="A148" s="27"/>
      <c r="B148" s="28"/>
      <c r="C148" s="29"/>
      <c r="D148" s="67" t="s">
        <v>27</v>
      </c>
      <c r="E148" s="68"/>
      <c r="F148" s="69">
        <f>SUM(F140:F147)</f>
        <v>750</v>
      </c>
      <c r="G148" s="69">
        <f>SUM(G140:G147)</f>
        <v>24.9</v>
      </c>
      <c r="H148" s="69">
        <f>SUM(H140:H147)</f>
        <v>29.46</v>
      </c>
      <c r="I148" s="69">
        <f>SUM(I140:I147)</f>
        <v>127.53999999999999</v>
      </c>
      <c r="J148" s="69">
        <f>SUM(J140:J147)</f>
        <v>685.2</v>
      </c>
      <c r="K148" s="70"/>
      <c r="L148" s="69">
        <v>75</v>
      </c>
      <c r="M148" s="2"/>
      <c r="N148" s="2"/>
      <c r="O148" s="2"/>
    </row>
    <row r="149" spans="1:15" ht="12.75" customHeight="1" thickBot="1" x14ac:dyDescent="0.3">
      <c r="A149" s="33">
        <f>A132</f>
        <v>2</v>
      </c>
      <c r="B149" s="34">
        <f>B132</f>
        <v>3</v>
      </c>
      <c r="C149" s="72" t="s">
        <v>36</v>
      </c>
      <c r="D149" s="73"/>
      <c r="E149" s="35"/>
      <c r="F149" s="36">
        <f>F139+F148</f>
        <v>1260</v>
      </c>
      <c r="G149" s="36">
        <f>G139+G148</f>
        <v>49.67</v>
      </c>
      <c r="H149" s="36">
        <f>H139+H148</f>
        <v>44.730000000000004</v>
      </c>
      <c r="I149" s="36">
        <f>I139+I148</f>
        <v>198.54</v>
      </c>
      <c r="J149" s="36">
        <f>J139+J148</f>
        <v>1168.24</v>
      </c>
      <c r="K149" s="36"/>
      <c r="L149" s="36">
        <f>L139+L148</f>
        <v>150</v>
      </c>
      <c r="M149" s="2"/>
      <c r="N149" s="2"/>
      <c r="O149" s="2"/>
    </row>
    <row r="150" spans="1:15" ht="12.75" customHeight="1" x14ac:dyDescent="0.25">
      <c r="A150" s="15">
        <v>2</v>
      </c>
      <c r="B150" s="16">
        <v>4</v>
      </c>
      <c r="C150" s="17" t="s">
        <v>22</v>
      </c>
      <c r="D150" s="43" t="s">
        <v>23</v>
      </c>
      <c r="E150" s="44" t="s">
        <v>59</v>
      </c>
      <c r="F150" s="45">
        <v>90</v>
      </c>
      <c r="G150" s="46">
        <v>10.17</v>
      </c>
      <c r="H150" s="46">
        <v>26.1</v>
      </c>
      <c r="I150" s="46">
        <v>4</v>
      </c>
      <c r="J150" s="47">
        <v>289.8</v>
      </c>
      <c r="K150" s="64"/>
      <c r="L150" s="65"/>
      <c r="M150" s="2"/>
      <c r="N150" s="2"/>
      <c r="O150" s="2"/>
    </row>
    <row r="151" spans="1:15" ht="12.75" customHeight="1" x14ac:dyDescent="0.25">
      <c r="A151" s="20"/>
      <c r="B151" s="21"/>
      <c r="C151" s="22"/>
      <c r="D151" s="48" t="s">
        <v>32</v>
      </c>
      <c r="E151" s="44" t="s">
        <v>44</v>
      </c>
      <c r="F151" s="45">
        <v>150</v>
      </c>
      <c r="G151" s="46">
        <v>6</v>
      </c>
      <c r="H151" s="46">
        <v>4.3</v>
      </c>
      <c r="I151" s="46">
        <v>40.299999999999997</v>
      </c>
      <c r="J151" s="47">
        <v>223.3</v>
      </c>
      <c r="K151" s="66"/>
      <c r="L151" s="52"/>
      <c r="M151" s="2"/>
      <c r="N151" s="2"/>
      <c r="O151" s="2"/>
    </row>
    <row r="152" spans="1:15" ht="12.75" customHeight="1" x14ac:dyDescent="0.25">
      <c r="A152" s="20"/>
      <c r="B152" s="21"/>
      <c r="C152" s="22"/>
      <c r="D152" s="48" t="s">
        <v>33</v>
      </c>
      <c r="E152" s="44" t="s">
        <v>69</v>
      </c>
      <c r="F152" s="45">
        <v>220</v>
      </c>
      <c r="G152" s="46">
        <v>0.2</v>
      </c>
      <c r="H152" s="46">
        <v>0</v>
      </c>
      <c r="I152" s="46">
        <v>15.2</v>
      </c>
      <c r="J152" s="47">
        <v>63</v>
      </c>
      <c r="K152" s="66"/>
      <c r="L152" s="52"/>
      <c r="M152" s="2"/>
      <c r="N152" s="2"/>
      <c r="O152" s="2"/>
    </row>
    <row r="153" spans="1:15" ht="12.75" customHeight="1" x14ac:dyDescent="0.25">
      <c r="A153" s="20"/>
      <c r="B153" s="21"/>
      <c r="C153" s="22"/>
      <c r="D153" s="48" t="s">
        <v>25</v>
      </c>
      <c r="E153" s="44" t="s">
        <v>77</v>
      </c>
      <c r="F153" s="50">
        <v>35</v>
      </c>
      <c r="G153" s="55">
        <v>2.1</v>
      </c>
      <c r="H153" s="55">
        <v>3.4</v>
      </c>
      <c r="I153" s="55">
        <v>14.5</v>
      </c>
      <c r="J153" s="55">
        <v>97</v>
      </c>
      <c r="K153" s="66"/>
      <c r="L153" s="52"/>
      <c r="M153" s="2"/>
      <c r="N153" s="2"/>
      <c r="O153" s="2"/>
    </row>
    <row r="154" spans="1:15" ht="12.75" customHeight="1" x14ac:dyDescent="0.25">
      <c r="A154" s="20"/>
      <c r="B154" s="21"/>
      <c r="C154" s="22"/>
      <c r="D154" s="48" t="s">
        <v>25</v>
      </c>
      <c r="E154" s="44" t="s">
        <v>45</v>
      </c>
      <c r="F154" s="50">
        <v>30</v>
      </c>
      <c r="G154" s="55">
        <v>2.25</v>
      </c>
      <c r="H154" s="55">
        <v>0.87</v>
      </c>
      <c r="I154" s="55">
        <v>15.4</v>
      </c>
      <c r="J154" s="55">
        <v>78.599999999999994</v>
      </c>
      <c r="K154" s="66"/>
      <c r="L154" s="52"/>
      <c r="M154" s="2"/>
      <c r="N154" s="2"/>
      <c r="O154" s="2"/>
    </row>
    <row r="155" spans="1:15" ht="12.75" customHeight="1" x14ac:dyDescent="0.25">
      <c r="A155" s="20"/>
      <c r="B155" s="21"/>
      <c r="C155" s="22"/>
      <c r="D155" s="49"/>
      <c r="E155" s="51"/>
      <c r="F155" s="52"/>
      <c r="G155" s="52"/>
      <c r="H155" s="52"/>
      <c r="I155" s="52"/>
      <c r="J155" s="52"/>
      <c r="K155" s="66"/>
      <c r="L155" s="52"/>
      <c r="M155" s="2"/>
      <c r="N155" s="2"/>
      <c r="O155" s="2"/>
    </row>
    <row r="156" spans="1:15" ht="12.75" customHeight="1" x14ac:dyDescent="0.25">
      <c r="A156" s="27"/>
      <c r="B156" s="28"/>
      <c r="C156" s="29"/>
      <c r="D156" s="67" t="s">
        <v>27</v>
      </c>
      <c r="E156" s="68"/>
      <c r="F156" s="69">
        <f>SUM(F150:F155)</f>
        <v>525</v>
      </c>
      <c r="G156" s="69">
        <f>SUM(G150:G155)</f>
        <v>20.720000000000002</v>
      </c>
      <c r="H156" s="69">
        <f>SUM(H150:H155)</f>
        <v>34.67</v>
      </c>
      <c r="I156" s="69">
        <f>SUM(I150:I155)</f>
        <v>89.4</v>
      </c>
      <c r="J156" s="69">
        <f>SUM(J150:J155)</f>
        <v>751.7</v>
      </c>
      <c r="K156" s="70"/>
      <c r="L156" s="69">
        <v>75</v>
      </c>
      <c r="M156" s="2"/>
      <c r="N156" s="2"/>
      <c r="O156" s="2"/>
    </row>
    <row r="157" spans="1:15" ht="12.75" customHeight="1" x14ac:dyDescent="0.25">
      <c r="A157" s="30">
        <f>A150</f>
        <v>2</v>
      </c>
      <c r="B157" s="31">
        <f>B150</f>
        <v>4</v>
      </c>
      <c r="C157" s="32" t="s">
        <v>28</v>
      </c>
      <c r="D157" s="48" t="s">
        <v>29</v>
      </c>
      <c r="E157" s="51"/>
      <c r="F157" s="52"/>
      <c r="G157" s="52"/>
      <c r="H157" s="52"/>
      <c r="I157" s="52"/>
      <c r="J157" s="52"/>
      <c r="K157" s="66"/>
      <c r="L157" s="52"/>
      <c r="M157" s="2"/>
      <c r="N157" s="2"/>
      <c r="O157" s="2"/>
    </row>
    <row r="158" spans="1:15" ht="12.75" customHeight="1" x14ac:dyDescent="0.25">
      <c r="A158" s="20"/>
      <c r="B158" s="21"/>
      <c r="C158" s="22"/>
      <c r="D158" s="48" t="s">
        <v>30</v>
      </c>
      <c r="E158" s="44" t="s">
        <v>51</v>
      </c>
      <c r="F158" s="45">
        <v>250</v>
      </c>
      <c r="G158" s="46">
        <v>8.73</v>
      </c>
      <c r="H158" s="46">
        <v>4.3600000000000003</v>
      </c>
      <c r="I158" s="46">
        <v>11.76</v>
      </c>
      <c r="J158" s="47">
        <v>160</v>
      </c>
      <c r="K158" s="66"/>
      <c r="L158" s="52"/>
      <c r="M158" s="2"/>
      <c r="N158" s="2"/>
      <c r="O158" s="2"/>
    </row>
    <row r="159" spans="1:15" ht="12.75" customHeight="1" x14ac:dyDescent="0.25">
      <c r="A159" s="20"/>
      <c r="B159" s="21"/>
      <c r="C159" s="22"/>
      <c r="D159" s="48" t="s">
        <v>31</v>
      </c>
      <c r="E159" s="44" t="s">
        <v>68</v>
      </c>
      <c r="F159" s="45">
        <v>220</v>
      </c>
      <c r="G159" s="46">
        <v>9.1999999999999993</v>
      </c>
      <c r="H159" s="46">
        <v>10.7</v>
      </c>
      <c r="I159" s="46">
        <v>24.6</v>
      </c>
      <c r="J159" s="47">
        <v>485</v>
      </c>
      <c r="K159" s="66"/>
      <c r="L159" s="52"/>
      <c r="M159" s="2"/>
      <c r="N159" s="2"/>
      <c r="O159" s="2"/>
    </row>
    <row r="160" spans="1:15" ht="12.75" customHeight="1" x14ac:dyDescent="0.25">
      <c r="A160" s="20"/>
      <c r="B160" s="21"/>
      <c r="C160" s="22"/>
      <c r="D160" s="48" t="s">
        <v>33</v>
      </c>
      <c r="E160" s="44" t="s">
        <v>60</v>
      </c>
      <c r="F160" s="45">
        <v>215</v>
      </c>
      <c r="G160" s="55">
        <v>0.2</v>
      </c>
      <c r="H160" s="55">
        <v>0</v>
      </c>
      <c r="I160" s="55">
        <v>15</v>
      </c>
      <c r="J160" s="55">
        <v>61</v>
      </c>
      <c r="K160" s="66"/>
      <c r="L160" s="52"/>
      <c r="M160" s="2"/>
      <c r="N160" s="2"/>
      <c r="O160" s="2"/>
    </row>
    <row r="161" spans="1:15" ht="12.75" customHeight="1" x14ac:dyDescent="0.25">
      <c r="A161" s="20"/>
      <c r="B161" s="21"/>
      <c r="C161" s="22"/>
      <c r="D161" s="48" t="s">
        <v>35</v>
      </c>
      <c r="E161" s="44" t="s">
        <v>46</v>
      </c>
      <c r="F161" s="45">
        <v>25</v>
      </c>
      <c r="G161" s="55">
        <v>1.63</v>
      </c>
      <c r="H161" s="55">
        <v>0.25</v>
      </c>
      <c r="I161" s="55">
        <v>10.5</v>
      </c>
      <c r="J161" s="55">
        <v>50</v>
      </c>
      <c r="K161" s="66"/>
      <c r="L161" s="52"/>
      <c r="M161" s="2"/>
      <c r="N161" s="2"/>
      <c r="O161" s="2"/>
    </row>
    <row r="162" spans="1:15" ht="12.75" customHeight="1" x14ac:dyDescent="0.25">
      <c r="A162" s="20"/>
      <c r="B162" s="21"/>
      <c r="C162" s="22"/>
      <c r="D162" s="48"/>
      <c r="E162" s="44"/>
      <c r="F162" s="50"/>
      <c r="G162" s="55"/>
      <c r="H162" s="55"/>
      <c r="I162" s="55"/>
      <c r="J162" s="55"/>
      <c r="K162" s="66"/>
      <c r="L162" s="52"/>
      <c r="M162" s="2"/>
      <c r="N162" s="2"/>
      <c r="O162" s="2"/>
    </row>
    <row r="163" spans="1:15" ht="12.75" customHeight="1" x14ac:dyDescent="0.25">
      <c r="A163" s="20"/>
      <c r="B163" s="21"/>
      <c r="C163" s="22"/>
      <c r="D163" s="49"/>
      <c r="E163" s="51"/>
      <c r="F163" s="52"/>
      <c r="G163" s="52"/>
      <c r="H163" s="52"/>
      <c r="I163" s="52"/>
      <c r="J163" s="52"/>
      <c r="K163" s="66"/>
      <c r="L163" s="52"/>
      <c r="M163" s="2"/>
      <c r="N163" s="2"/>
      <c r="O163" s="2"/>
    </row>
    <row r="164" spans="1:15" ht="12.75" customHeight="1" x14ac:dyDescent="0.25">
      <c r="A164" s="20"/>
      <c r="B164" s="21"/>
      <c r="C164" s="22"/>
      <c r="D164" s="49"/>
      <c r="E164" s="51"/>
      <c r="F164" s="52"/>
      <c r="G164" s="52"/>
      <c r="H164" s="52"/>
      <c r="I164" s="52"/>
      <c r="J164" s="52"/>
      <c r="K164" s="66"/>
      <c r="L164" s="52"/>
      <c r="M164" s="2"/>
      <c r="N164" s="2"/>
      <c r="O164" s="2"/>
    </row>
    <row r="165" spans="1:15" ht="12.75" customHeight="1" x14ac:dyDescent="0.25">
      <c r="A165" s="27"/>
      <c r="B165" s="28"/>
      <c r="C165" s="29"/>
      <c r="D165" s="67" t="s">
        <v>27</v>
      </c>
      <c r="E165" s="68"/>
      <c r="F165" s="69">
        <f>SUM(F157:F164)</f>
        <v>710</v>
      </c>
      <c r="G165" s="69">
        <f>SUM(G157:G164)</f>
        <v>19.759999999999998</v>
      </c>
      <c r="H165" s="69">
        <f>SUM(H157:H164)</f>
        <v>15.309999999999999</v>
      </c>
      <c r="I165" s="69">
        <f>SUM(I157:I164)</f>
        <v>61.86</v>
      </c>
      <c r="J165" s="69">
        <f>SUM(J157:J164)</f>
        <v>756</v>
      </c>
      <c r="K165" s="70"/>
      <c r="L165" s="69">
        <v>75</v>
      </c>
      <c r="M165" s="2"/>
      <c r="N165" s="2"/>
      <c r="O165" s="2"/>
    </row>
    <row r="166" spans="1:15" ht="12.75" customHeight="1" thickBot="1" x14ac:dyDescent="0.3">
      <c r="A166" s="33">
        <f>A150</f>
        <v>2</v>
      </c>
      <c r="B166" s="34">
        <f>B150</f>
        <v>4</v>
      </c>
      <c r="C166" s="72" t="s">
        <v>36</v>
      </c>
      <c r="D166" s="73"/>
      <c r="E166" s="35"/>
      <c r="F166" s="36">
        <f>F156+F165</f>
        <v>1235</v>
      </c>
      <c r="G166" s="36">
        <f>G156+G165</f>
        <v>40.480000000000004</v>
      </c>
      <c r="H166" s="36">
        <f>H156+H165</f>
        <v>49.980000000000004</v>
      </c>
      <c r="I166" s="36">
        <f>I156+I165</f>
        <v>151.26</v>
      </c>
      <c r="J166" s="36">
        <f>J156+J165</f>
        <v>1507.7</v>
      </c>
      <c r="K166" s="36"/>
      <c r="L166" s="36">
        <f>L156+L165</f>
        <v>150</v>
      </c>
      <c r="M166" s="2"/>
      <c r="N166" s="2"/>
      <c r="O166" s="2"/>
    </row>
    <row r="167" spans="1:15" ht="12.75" customHeight="1" x14ac:dyDescent="0.25">
      <c r="A167" s="15">
        <v>2</v>
      </c>
      <c r="B167" s="16">
        <v>5</v>
      </c>
      <c r="C167" s="17" t="s">
        <v>22</v>
      </c>
      <c r="D167" s="43" t="s">
        <v>23</v>
      </c>
      <c r="E167" s="44" t="s">
        <v>78</v>
      </c>
      <c r="F167" s="45">
        <v>180</v>
      </c>
      <c r="G167" s="46">
        <v>4.2</v>
      </c>
      <c r="H167" s="46">
        <v>5.7</v>
      </c>
      <c r="I167" s="46">
        <v>86.1</v>
      </c>
      <c r="J167" s="47">
        <v>392</v>
      </c>
      <c r="K167" s="64"/>
      <c r="L167" s="65"/>
      <c r="M167" s="2"/>
      <c r="N167" s="2"/>
      <c r="O167" s="2"/>
    </row>
    <row r="168" spans="1:15" ht="12.75" customHeight="1" x14ac:dyDescent="0.25">
      <c r="A168" s="20"/>
      <c r="B168" s="21"/>
      <c r="C168" s="22"/>
      <c r="D168" s="48" t="s">
        <v>26</v>
      </c>
      <c r="E168" s="44" t="s">
        <v>47</v>
      </c>
      <c r="F168" s="45">
        <v>110</v>
      </c>
      <c r="G168" s="46">
        <v>0.5</v>
      </c>
      <c r="H168" s="46">
        <v>5</v>
      </c>
      <c r="I168" s="46">
        <v>12.7</v>
      </c>
      <c r="J168" s="47">
        <v>61</v>
      </c>
      <c r="K168" s="66"/>
      <c r="L168" s="52"/>
      <c r="M168" s="2"/>
      <c r="N168" s="2"/>
      <c r="O168" s="2"/>
    </row>
    <row r="169" spans="1:15" ht="12.75" customHeight="1" x14ac:dyDescent="0.25">
      <c r="A169" s="20"/>
      <c r="B169" s="21"/>
      <c r="C169" s="22"/>
      <c r="D169" s="48" t="s">
        <v>33</v>
      </c>
      <c r="E169" s="44" t="s">
        <v>58</v>
      </c>
      <c r="F169" s="45">
        <v>210</v>
      </c>
      <c r="G169" s="46">
        <v>0.2</v>
      </c>
      <c r="H169" s="46">
        <v>0</v>
      </c>
      <c r="I169" s="46">
        <v>10</v>
      </c>
      <c r="J169" s="47">
        <v>40.950000000000003</v>
      </c>
      <c r="K169" s="66"/>
      <c r="L169" s="52"/>
      <c r="M169" s="2"/>
      <c r="N169" s="2"/>
      <c r="O169" s="2"/>
    </row>
    <row r="170" spans="1:15" ht="12.75" customHeight="1" x14ac:dyDescent="0.25">
      <c r="A170" s="20"/>
      <c r="B170" s="21"/>
      <c r="C170" s="22"/>
      <c r="D170" s="48"/>
      <c r="E170" s="44"/>
      <c r="F170" s="50"/>
      <c r="G170" s="55"/>
      <c r="H170" s="55"/>
      <c r="I170" s="55"/>
      <c r="J170" s="55"/>
      <c r="K170" s="66"/>
      <c r="L170" s="52"/>
      <c r="M170" s="2"/>
      <c r="N170" s="2"/>
      <c r="O170" s="2"/>
    </row>
    <row r="171" spans="1:15" ht="12.75" customHeight="1" x14ac:dyDescent="0.25">
      <c r="A171" s="20"/>
      <c r="B171" s="21"/>
      <c r="C171" s="22"/>
      <c r="D171" s="49"/>
      <c r="E171" s="51"/>
      <c r="F171" s="52"/>
      <c r="G171" s="52"/>
      <c r="H171" s="52"/>
      <c r="I171" s="52"/>
      <c r="J171" s="52"/>
      <c r="K171" s="66"/>
      <c r="L171" s="52"/>
      <c r="M171" s="2"/>
      <c r="N171" s="2"/>
      <c r="O171" s="2"/>
    </row>
    <row r="172" spans="1:15" ht="12.75" customHeight="1" x14ac:dyDescent="0.25">
      <c r="A172" s="20"/>
      <c r="B172" s="21"/>
      <c r="C172" s="22"/>
      <c r="D172" s="49"/>
      <c r="E172" s="51"/>
      <c r="F172" s="52"/>
      <c r="G172" s="52"/>
      <c r="H172" s="52"/>
      <c r="I172" s="52"/>
      <c r="J172" s="52"/>
      <c r="K172" s="66"/>
      <c r="L172" s="52"/>
      <c r="M172" s="2"/>
      <c r="N172" s="2"/>
      <c r="O172" s="2"/>
    </row>
    <row r="173" spans="1:15" ht="12.75" customHeight="1" x14ac:dyDescent="0.25">
      <c r="A173" s="20"/>
      <c r="B173" s="21"/>
      <c r="C173" s="22"/>
      <c r="D173" s="49"/>
      <c r="E173" s="51"/>
      <c r="F173" s="52"/>
      <c r="G173" s="52"/>
      <c r="H173" s="52"/>
      <c r="I173" s="52"/>
      <c r="J173" s="52"/>
      <c r="K173" s="66"/>
      <c r="L173" s="52"/>
      <c r="M173" s="2"/>
      <c r="N173" s="2"/>
      <c r="O173" s="2"/>
    </row>
    <row r="174" spans="1:15" ht="15.75" customHeight="1" x14ac:dyDescent="0.25">
      <c r="A174" s="27"/>
      <c r="B174" s="28"/>
      <c r="C174" s="29"/>
      <c r="D174" s="67" t="s">
        <v>27</v>
      </c>
      <c r="E174" s="68"/>
      <c r="F174" s="69">
        <f t="shared" ref="F174:J174" si="19">SUM(F167:F173)</f>
        <v>500</v>
      </c>
      <c r="G174" s="69">
        <f t="shared" si="19"/>
        <v>4.9000000000000004</v>
      </c>
      <c r="H174" s="69">
        <f t="shared" si="19"/>
        <v>10.7</v>
      </c>
      <c r="I174" s="69">
        <f t="shared" si="19"/>
        <v>108.8</v>
      </c>
      <c r="J174" s="69">
        <f t="shared" si="19"/>
        <v>493.95</v>
      </c>
      <c r="K174" s="70"/>
      <c r="L174" s="69">
        <v>75</v>
      </c>
      <c r="M174" s="2"/>
      <c r="N174" s="2"/>
      <c r="O174" s="2"/>
    </row>
    <row r="175" spans="1:15" ht="12.75" customHeight="1" x14ac:dyDescent="0.25">
      <c r="A175" s="30">
        <f t="shared" ref="A175:B175" si="20">A167</f>
        <v>2</v>
      </c>
      <c r="B175" s="31">
        <f t="shared" si="20"/>
        <v>5</v>
      </c>
      <c r="C175" s="32" t="s">
        <v>28</v>
      </c>
      <c r="D175" s="48" t="s">
        <v>29</v>
      </c>
      <c r="E175" s="51"/>
      <c r="F175" s="52"/>
      <c r="G175" s="52"/>
      <c r="H175" s="52"/>
      <c r="I175" s="52"/>
      <c r="J175" s="52"/>
      <c r="K175" s="66"/>
      <c r="L175" s="52"/>
      <c r="M175" s="2"/>
      <c r="N175" s="2"/>
      <c r="O175" s="2"/>
    </row>
    <row r="176" spans="1:15" ht="12.75" customHeight="1" x14ac:dyDescent="0.25">
      <c r="A176" s="20"/>
      <c r="B176" s="21"/>
      <c r="C176" s="22"/>
      <c r="D176" s="48" t="s">
        <v>30</v>
      </c>
      <c r="E176" s="44" t="s">
        <v>79</v>
      </c>
      <c r="F176" s="45">
        <v>250</v>
      </c>
      <c r="G176" s="46">
        <v>7.2</v>
      </c>
      <c r="H176" s="46">
        <v>3.6</v>
      </c>
      <c r="I176" s="46">
        <v>9.1999999999999993</v>
      </c>
      <c r="J176" s="47">
        <v>135</v>
      </c>
      <c r="K176" s="66"/>
      <c r="L176" s="52"/>
      <c r="M176" s="2"/>
      <c r="N176" s="2"/>
      <c r="O176" s="2"/>
    </row>
    <row r="177" spans="1:15" ht="12.75" customHeight="1" x14ac:dyDescent="0.25">
      <c r="A177" s="20"/>
      <c r="B177" s="21"/>
      <c r="C177" s="22"/>
      <c r="D177" s="48" t="s">
        <v>31</v>
      </c>
      <c r="E177" s="44" t="s">
        <v>43</v>
      </c>
      <c r="F177" s="45">
        <v>90</v>
      </c>
      <c r="G177" s="46">
        <v>13</v>
      </c>
      <c r="H177" s="46">
        <v>10.8</v>
      </c>
      <c r="I177" s="46">
        <v>3.6</v>
      </c>
      <c r="J177" s="47">
        <v>163.6</v>
      </c>
      <c r="K177" s="66"/>
      <c r="L177" s="52"/>
      <c r="M177" s="2"/>
      <c r="N177" s="2"/>
      <c r="O177" s="2"/>
    </row>
    <row r="178" spans="1:15" ht="12.75" customHeight="1" x14ac:dyDescent="0.25">
      <c r="A178" s="20"/>
      <c r="B178" s="21"/>
      <c r="C178" s="22"/>
      <c r="D178" s="48" t="s">
        <v>32</v>
      </c>
      <c r="E178" s="60" t="s">
        <v>56</v>
      </c>
      <c r="F178" s="45">
        <v>150</v>
      </c>
      <c r="G178" s="46">
        <v>6.33</v>
      </c>
      <c r="H178" s="46">
        <v>4.17</v>
      </c>
      <c r="I178" s="46">
        <v>40.17</v>
      </c>
      <c r="J178" s="47">
        <v>225.8</v>
      </c>
      <c r="K178" s="66"/>
      <c r="L178" s="52"/>
      <c r="M178" s="2"/>
      <c r="N178" s="2"/>
      <c r="O178" s="2"/>
    </row>
    <row r="179" spans="1:15" ht="12.75" customHeight="1" x14ac:dyDescent="0.25">
      <c r="A179" s="20"/>
      <c r="B179" s="21"/>
      <c r="C179" s="22"/>
      <c r="D179" s="49" t="s">
        <v>33</v>
      </c>
      <c r="E179" s="44" t="s">
        <v>60</v>
      </c>
      <c r="F179" s="45">
        <v>215</v>
      </c>
      <c r="G179" s="55">
        <v>0.2</v>
      </c>
      <c r="H179" s="55">
        <v>0</v>
      </c>
      <c r="I179" s="55">
        <v>15</v>
      </c>
      <c r="J179" s="55">
        <v>61</v>
      </c>
      <c r="K179" s="66"/>
      <c r="L179" s="52"/>
      <c r="M179" s="2"/>
      <c r="N179" s="2"/>
      <c r="O179" s="2"/>
    </row>
    <row r="180" spans="1:15" ht="12.75" customHeight="1" x14ac:dyDescent="0.25">
      <c r="A180" s="20"/>
      <c r="B180" s="21"/>
      <c r="C180" s="22"/>
      <c r="D180" s="49" t="s">
        <v>35</v>
      </c>
      <c r="E180" s="44" t="s">
        <v>46</v>
      </c>
      <c r="F180" s="45">
        <v>40</v>
      </c>
      <c r="G180" s="55">
        <f>7.5*40/100</f>
        <v>3</v>
      </c>
      <c r="H180" s="55">
        <f>2.9*40/100</f>
        <v>1.1599999999999999</v>
      </c>
      <c r="I180" s="55">
        <f>51.4*40/100</f>
        <v>20.56</v>
      </c>
      <c r="J180" s="55">
        <f>262*40/100</f>
        <v>104.8</v>
      </c>
      <c r="K180" s="66"/>
      <c r="L180" s="52"/>
      <c r="M180" s="2"/>
      <c r="N180" s="2"/>
      <c r="O180" s="2"/>
    </row>
    <row r="181" spans="1:15" ht="12.75" customHeight="1" x14ac:dyDescent="0.25">
      <c r="A181" s="20"/>
      <c r="B181" s="21"/>
      <c r="C181" s="22"/>
      <c r="D181" s="49"/>
      <c r="E181" s="51"/>
      <c r="F181" s="52"/>
      <c r="G181" s="52"/>
      <c r="H181" s="52"/>
      <c r="I181" s="52"/>
      <c r="J181" s="52"/>
      <c r="K181" s="66"/>
      <c r="L181" s="52"/>
      <c r="M181" s="2"/>
      <c r="N181" s="2"/>
      <c r="O181" s="2"/>
    </row>
    <row r="182" spans="1:15" ht="12.75" customHeight="1" x14ac:dyDescent="0.25">
      <c r="A182" s="20"/>
      <c r="B182" s="21"/>
      <c r="C182" s="22"/>
      <c r="D182" s="49"/>
      <c r="E182" s="51"/>
      <c r="F182" s="52"/>
      <c r="G182" s="52"/>
      <c r="H182" s="52"/>
      <c r="I182" s="52"/>
      <c r="J182" s="52"/>
      <c r="K182" s="66"/>
      <c r="L182" s="52"/>
      <c r="M182" s="2"/>
      <c r="N182" s="2"/>
      <c r="O182" s="2"/>
    </row>
    <row r="183" spans="1:15" ht="12.75" customHeight="1" x14ac:dyDescent="0.25">
      <c r="A183" s="27"/>
      <c r="B183" s="28"/>
      <c r="C183" s="29"/>
      <c r="D183" s="67" t="s">
        <v>27</v>
      </c>
      <c r="E183" s="68"/>
      <c r="F183" s="69">
        <f>SUM(F175:F182)</f>
        <v>745</v>
      </c>
      <c r="G183" s="69">
        <f>SUM(G175:G182)</f>
        <v>29.73</v>
      </c>
      <c r="H183" s="69">
        <f>SUM(H175:H182)</f>
        <v>19.73</v>
      </c>
      <c r="I183" s="69">
        <f>SUM(I175:I182)</f>
        <v>88.53</v>
      </c>
      <c r="J183" s="69">
        <f>SUM(J175:J182)</f>
        <v>690.2</v>
      </c>
      <c r="K183" s="70"/>
      <c r="L183" s="69">
        <v>75</v>
      </c>
      <c r="M183" s="2"/>
      <c r="N183" s="2"/>
      <c r="O183" s="2"/>
    </row>
    <row r="184" spans="1:15" ht="12.75" customHeight="1" thickBot="1" x14ac:dyDescent="0.3">
      <c r="A184" s="33">
        <f>A167</f>
        <v>2</v>
      </c>
      <c r="B184" s="34">
        <f>B167</f>
        <v>5</v>
      </c>
      <c r="C184" s="72" t="s">
        <v>36</v>
      </c>
      <c r="D184" s="73"/>
      <c r="E184" s="35"/>
      <c r="F184" s="36">
        <f>F174+F183</f>
        <v>1245</v>
      </c>
      <c r="G184" s="36">
        <f>G174+G183</f>
        <v>34.630000000000003</v>
      </c>
      <c r="H184" s="36">
        <f>H174+H183</f>
        <v>30.43</v>
      </c>
      <c r="I184" s="36">
        <f>I174+I183</f>
        <v>197.32999999999998</v>
      </c>
      <c r="J184" s="36">
        <f>J174+J183</f>
        <v>1184.1500000000001</v>
      </c>
      <c r="K184" s="36"/>
      <c r="L184" s="36">
        <f>L174+L183</f>
        <v>150</v>
      </c>
      <c r="M184" s="2"/>
      <c r="N184" s="2"/>
      <c r="O184" s="2"/>
    </row>
    <row r="185" spans="1:15" ht="12.75" customHeight="1" thickBot="1" x14ac:dyDescent="0.3">
      <c r="A185" s="40"/>
      <c r="B185" s="41"/>
      <c r="C185" s="74" t="s">
        <v>37</v>
      </c>
      <c r="D185" s="75"/>
      <c r="E185" s="76"/>
      <c r="F185" s="42">
        <f>(F24+F42+F59+F77+F95+F114+F131+F149+F166+F184)/(IF(F24=0,0,1)+IF(F42=0,0,1)+IF(F59=0,0,1)+IF(F77=0,0,1)+IF(F95=0,0,1)+IF(F114=0,0,1)+IF(F131=0,0,1)+IF(F149=0,0,1)+IF(F166=0,0,1)+IF(F184=0,0,1))</f>
        <v>1263</v>
      </c>
      <c r="G185" s="42">
        <f>(G24+G42+G59+G77+G95+G114+G131+G149+G166+G184)/(IF(G24=0,0,1)+IF(G42=0,0,1)+IF(G59=0,0,1)+IF(G77=0,0,1)+IF(G95=0,0,1)+IF(G114=0,0,1)+IF(G131=0,0,1)+IF(G149=0,0,1)+IF(G166=0,0,1)+IF(G184=0,0,1))</f>
        <v>42.079000000000001</v>
      </c>
      <c r="H185" s="42">
        <f>(H24+H42+H59+H77+H95+H114+H131+H149+H166+H184)/(IF(H24=0,0,1)+IF(H42=0,0,1)+IF(H59=0,0,1)+IF(H77=0,0,1)+IF(H95=0,0,1)+IF(H114=0,0,1)+IF(H131=0,0,1)+IF(H149=0,0,1)+IF(H166=0,0,1)+IF(H184=0,0,1))</f>
        <v>44.561</v>
      </c>
      <c r="I185" s="42">
        <f>(I24+I42+I59+I77+I95+I114+I131+I149+I166+I184)/(IF(I24=0,0,1)+IF(I42=0,0,1)+IF(I59=0,0,1)+IF(I77=0,0,1)+IF(I95=0,0,1)+IF(I114=0,0,1)+IF(I131=0,0,1)+IF(I149=0,0,1)+IF(I166=0,0,1)+IF(I184=0,0,1))</f>
        <v>182.36499999999998</v>
      </c>
      <c r="J185" s="42">
        <f>(J24+J42+J59+J77+J95+J114+J131+J149+J166+J184)/(IF(J24=0,0,1)+IF(J42=0,0,1)+IF(J59=0,0,1)+IF(J77=0,0,1)+IF(J95=0,0,1)+IF(J114=0,0,1)+IF(J131=0,0,1)+IF(J149=0,0,1)+IF(J166=0,0,1)+IF(J184=0,0,1))</f>
        <v>1276.057</v>
      </c>
      <c r="K185" s="42"/>
      <c r="L185" s="42">
        <f>(L24+L42+L59+L77+L95+L114+L131+L149+L166+L184)/(IF(L24=0,0,1)+IF(L42=0,0,1)+IF(L59=0,0,1)+IF(L77=0,0,1)+IF(L95=0,0,1)+IF(L114=0,0,1)+IF(L131=0,0,1)+IF(L149=0,0,1)+IF(L166=0,0,1)+IF(L184=0,0,1))</f>
        <v>150</v>
      </c>
      <c r="M185" s="2"/>
      <c r="N185" s="2"/>
      <c r="O185" s="2"/>
    </row>
    <row r="186" spans="1:15" ht="12.75" customHeight="1" x14ac:dyDescent="0.25">
      <c r="A186" s="2"/>
      <c r="B186" s="2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 customHeight="1" x14ac:dyDescent="0.25">
      <c r="A187" s="2"/>
      <c r="B187" s="2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 customHeight="1" x14ac:dyDescent="0.25">
      <c r="A188" s="2"/>
      <c r="B188" s="2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 customHeight="1" x14ac:dyDescent="0.25">
      <c r="A189" s="2"/>
      <c r="B189" s="2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 customHeight="1" x14ac:dyDescent="0.25">
      <c r="A190" s="2"/>
      <c r="B190" s="2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 customHeight="1" x14ac:dyDescent="0.25">
      <c r="A191" s="2"/>
      <c r="B191" s="2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 customHeight="1" x14ac:dyDescent="0.25">
      <c r="A192" s="2"/>
      <c r="B192" s="2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 customHeight="1" x14ac:dyDescent="0.25">
      <c r="A193" s="2"/>
      <c r="B193" s="2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 customHeight="1" x14ac:dyDescent="0.25">
      <c r="A194" s="2"/>
      <c r="B194" s="2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customHeight="1" x14ac:dyDescent="0.25">
      <c r="A195" s="2"/>
      <c r="B195" s="2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 customHeight="1" x14ac:dyDescent="0.25">
      <c r="A196" s="2"/>
      <c r="B196" s="2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 customHeight="1" x14ac:dyDescent="0.25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 customHeight="1" x14ac:dyDescent="0.25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 customHeight="1" x14ac:dyDescent="0.25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 customHeight="1" x14ac:dyDescent="0.25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 customHeight="1" x14ac:dyDescent="0.25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 customHeight="1" x14ac:dyDescent="0.25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 customHeight="1" x14ac:dyDescent="0.25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 customHeight="1" x14ac:dyDescent="0.25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 customHeight="1" x14ac:dyDescent="0.25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 customHeight="1" x14ac:dyDescent="0.25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 customHeight="1" x14ac:dyDescent="0.25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 customHeight="1" x14ac:dyDescent="0.25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 customHeight="1" x14ac:dyDescent="0.25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 x14ac:dyDescent="0.25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 customHeight="1" x14ac:dyDescent="0.25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 customHeight="1" x14ac:dyDescent="0.25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 customHeight="1" x14ac:dyDescent="0.25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 customHeight="1" x14ac:dyDescent="0.25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 customHeight="1" x14ac:dyDescent="0.25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 customHeight="1" x14ac:dyDescent="0.25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 customHeight="1" x14ac:dyDescent="0.25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 customHeight="1" x14ac:dyDescent="0.25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 customHeight="1" x14ac:dyDescent="0.25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 customHeight="1" x14ac:dyDescent="0.25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customHeight="1" x14ac:dyDescent="0.25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 customHeight="1" x14ac:dyDescent="0.25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 customHeight="1" x14ac:dyDescent="0.25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 customHeight="1" x14ac:dyDescent="0.25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 customHeight="1" x14ac:dyDescent="0.25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 customHeight="1" x14ac:dyDescent="0.25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 customHeight="1" x14ac:dyDescent="0.25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 customHeight="1" x14ac:dyDescent="0.25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 customHeight="1" x14ac:dyDescent="0.25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 customHeight="1" x14ac:dyDescent="0.25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 customHeight="1" x14ac:dyDescent="0.25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 customHeight="1" x14ac:dyDescent="0.25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 customHeight="1" x14ac:dyDescent="0.25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 customHeight="1" x14ac:dyDescent="0.25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 customHeight="1" x14ac:dyDescent="0.25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 customHeight="1" x14ac:dyDescent="0.25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 customHeight="1" x14ac:dyDescent="0.25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 customHeight="1" x14ac:dyDescent="0.25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 customHeight="1" x14ac:dyDescent="0.25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 customHeight="1" x14ac:dyDescent="0.25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 customHeight="1" x14ac:dyDescent="0.25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 customHeight="1" x14ac:dyDescent="0.25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 customHeight="1" x14ac:dyDescent="0.25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 customHeight="1" x14ac:dyDescent="0.25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 customHeight="1" x14ac:dyDescent="0.25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 customHeight="1" x14ac:dyDescent="0.25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 x14ac:dyDescent="0.25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 x14ac:dyDescent="0.25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 customHeight="1" x14ac:dyDescent="0.25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customHeight="1" x14ac:dyDescent="0.25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customHeight="1" x14ac:dyDescent="0.25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customHeight="1" x14ac:dyDescent="0.25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 customHeight="1" x14ac:dyDescent="0.25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 customHeight="1" x14ac:dyDescent="0.25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 customHeight="1" x14ac:dyDescent="0.25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 customHeight="1" x14ac:dyDescent="0.25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 customHeight="1" x14ac:dyDescent="0.25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 x14ac:dyDescent="0.25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 customHeight="1" x14ac:dyDescent="0.25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 customHeight="1" x14ac:dyDescent="0.25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 customHeight="1" x14ac:dyDescent="0.25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 customHeight="1" x14ac:dyDescent="0.25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 customHeight="1" x14ac:dyDescent="0.25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 customHeight="1" x14ac:dyDescent="0.25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 customHeight="1" x14ac:dyDescent="0.25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 customHeight="1" x14ac:dyDescent="0.25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 customHeight="1" x14ac:dyDescent="0.25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customHeight="1" x14ac:dyDescent="0.25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customHeight="1" x14ac:dyDescent="0.25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 customHeight="1" x14ac:dyDescent="0.25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 customHeight="1" x14ac:dyDescent="0.25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 customHeight="1" x14ac:dyDescent="0.25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 customHeight="1" x14ac:dyDescent="0.25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 customHeight="1" x14ac:dyDescent="0.25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 customHeight="1" x14ac:dyDescent="0.25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 customHeight="1" x14ac:dyDescent="0.25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 customHeight="1" x14ac:dyDescent="0.25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 customHeight="1" x14ac:dyDescent="0.25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 customHeight="1" x14ac:dyDescent="0.25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 customHeight="1" x14ac:dyDescent="0.25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 customHeight="1" x14ac:dyDescent="0.25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 customHeight="1" x14ac:dyDescent="0.25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 customHeight="1" x14ac:dyDescent="0.25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 customHeight="1" x14ac:dyDescent="0.25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 customHeight="1" x14ac:dyDescent="0.25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 customHeight="1" x14ac:dyDescent="0.25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 customHeight="1" x14ac:dyDescent="0.25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 customHeight="1" x14ac:dyDescent="0.25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 customHeight="1" x14ac:dyDescent="0.25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 customHeight="1" x14ac:dyDescent="0.25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 customHeight="1" x14ac:dyDescent="0.25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 customHeight="1" x14ac:dyDescent="0.25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 customHeight="1" x14ac:dyDescent="0.25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 customHeight="1" x14ac:dyDescent="0.25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 customHeight="1" x14ac:dyDescent="0.25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 customHeight="1" x14ac:dyDescent="0.25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 customHeight="1" x14ac:dyDescent="0.25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 customHeight="1" x14ac:dyDescent="0.25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 customHeight="1" x14ac:dyDescent="0.25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 customHeight="1" x14ac:dyDescent="0.25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 customHeight="1" x14ac:dyDescent="0.25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 customHeight="1" x14ac:dyDescent="0.25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 customHeight="1" x14ac:dyDescent="0.25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 customHeight="1" x14ac:dyDescent="0.25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 customHeight="1" x14ac:dyDescent="0.25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 customHeight="1" x14ac:dyDescent="0.25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 customHeight="1" x14ac:dyDescent="0.25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 customHeight="1" x14ac:dyDescent="0.25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 customHeight="1" x14ac:dyDescent="0.25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 customHeight="1" x14ac:dyDescent="0.25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 customHeight="1" x14ac:dyDescent="0.25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 customHeight="1" x14ac:dyDescent="0.25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 customHeight="1" x14ac:dyDescent="0.25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 customHeight="1" x14ac:dyDescent="0.25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 customHeight="1" x14ac:dyDescent="0.25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 customHeight="1" x14ac:dyDescent="0.25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 customHeight="1" x14ac:dyDescent="0.25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 customHeight="1" x14ac:dyDescent="0.25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 customHeight="1" x14ac:dyDescent="0.25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 customHeight="1" x14ac:dyDescent="0.25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 customHeight="1" x14ac:dyDescent="0.25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 customHeight="1" x14ac:dyDescent="0.25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 customHeight="1" x14ac:dyDescent="0.25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 customHeight="1" x14ac:dyDescent="0.25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 customHeight="1" x14ac:dyDescent="0.25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 customHeight="1" x14ac:dyDescent="0.25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 customHeight="1" x14ac:dyDescent="0.25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 customHeight="1" x14ac:dyDescent="0.25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 customHeight="1" x14ac:dyDescent="0.25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 customHeight="1" x14ac:dyDescent="0.25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 customHeight="1" x14ac:dyDescent="0.25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 customHeight="1" x14ac:dyDescent="0.25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 customHeight="1" x14ac:dyDescent="0.25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 customHeight="1" x14ac:dyDescent="0.25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 customHeight="1" x14ac:dyDescent="0.25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 customHeight="1" x14ac:dyDescent="0.25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 customHeight="1" x14ac:dyDescent="0.25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 customHeight="1" x14ac:dyDescent="0.25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 customHeight="1" x14ac:dyDescent="0.25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 customHeight="1" x14ac:dyDescent="0.25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 customHeight="1" x14ac:dyDescent="0.25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 customHeight="1" x14ac:dyDescent="0.25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 customHeight="1" x14ac:dyDescent="0.25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 customHeight="1" x14ac:dyDescent="0.25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 customHeight="1" x14ac:dyDescent="0.25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 customHeight="1" x14ac:dyDescent="0.25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 customHeight="1" x14ac:dyDescent="0.25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 customHeight="1" x14ac:dyDescent="0.25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 customHeight="1" x14ac:dyDescent="0.25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 customHeight="1" x14ac:dyDescent="0.25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 customHeight="1" x14ac:dyDescent="0.25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 customHeight="1" x14ac:dyDescent="0.25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 customHeight="1" x14ac:dyDescent="0.25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 customHeight="1" x14ac:dyDescent="0.25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 customHeight="1" x14ac:dyDescent="0.25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 customHeight="1" x14ac:dyDescent="0.25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 customHeight="1" x14ac:dyDescent="0.25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 customHeight="1" x14ac:dyDescent="0.25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 customHeight="1" x14ac:dyDescent="0.25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 customHeight="1" x14ac:dyDescent="0.25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 customHeight="1" x14ac:dyDescent="0.25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 customHeight="1" x14ac:dyDescent="0.25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 customHeight="1" x14ac:dyDescent="0.25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 customHeight="1" x14ac:dyDescent="0.25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 customHeight="1" x14ac:dyDescent="0.25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 customHeight="1" x14ac:dyDescent="0.25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 customHeight="1" x14ac:dyDescent="0.25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 customHeight="1" x14ac:dyDescent="0.25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 customHeight="1" x14ac:dyDescent="0.25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 customHeight="1" x14ac:dyDescent="0.25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 customHeight="1" x14ac:dyDescent="0.25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 customHeight="1" x14ac:dyDescent="0.25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 customHeight="1" x14ac:dyDescent="0.25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 customHeight="1" x14ac:dyDescent="0.25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 customHeight="1" x14ac:dyDescent="0.25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 customHeight="1" x14ac:dyDescent="0.25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 customHeight="1" x14ac:dyDescent="0.25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 customHeight="1" x14ac:dyDescent="0.25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 customHeight="1" x14ac:dyDescent="0.25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 customHeight="1" x14ac:dyDescent="0.25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 customHeight="1" x14ac:dyDescent="0.25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 customHeight="1" x14ac:dyDescent="0.25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 customHeight="1" x14ac:dyDescent="0.25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 customHeight="1" x14ac:dyDescent="0.25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 customHeight="1" x14ac:dyDescent="0.25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 customHeight="1" x14ac:dyDescent="0.25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 customHeight="1" x14ac:dyDescent="0.25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 customHeight="1" x14ac:dyDescent="0.25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 customHeight="1" x14ac:dyDescent="0.25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 customHeight="1" x14ac:dyDescent="0.25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 customHeight="1" x14ac:dyDescent="0.25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 customHeight="1" x14ac:dyDescent="0.25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 customHeight="1" x14ac:dyDescent="0.25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 customHeight="1" x14ac:dyDescent="0.25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 customHeight="1" x14ac:dyDescent="0.25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 customHeight="1" x14ac:dyDescent="0.25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 customHeight="1" x14ac:dyDescent="0.25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 customHeight="1" x14ac:dyDescent="0.25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 customHeight="1" x14ac:dyDescent="0.25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 customHeight="1" x14ac:dyDescent="0.25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 customHeight="1" x14ac:dyDescent="0.25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 customHeight="1" x14ac:dyDescent="0.25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 customHeight="1" x14ac:dyDescent="0.25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 customHeight="1" x14ac:dyDescent="0.25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 customHeight="1" x14ac:dyDescent="0.25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 customHeight="1" x14ac:dyDescent="0.25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 customHeight="1" x14ac:dyDescent="0.25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 customHeight="1" x14ac:dyDescent="0.25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 customHeight="1" x14ac:dyDescent="0.25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 customHeight="1" x14ac:dyDescent="0.25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 customHeight="1" x14ac:dyDescent="0.25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 customHeight="1" x14ac:dyDescent="0.25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 customHeight="1" x14ac:dyDescent="0.25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 customHeight="1" x14ac:dyDescent="0.25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 customHeight="1" x14ac:dyDescent="0.25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 customHeight="1" x14ac:dyDescent="0.25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 customHeight="1" x14ac:dyDescent="0.25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 customHeight="1" x14ac:dyDescent="0.25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 customHeight="1" x14ac:dyDescent="0.25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 customHeight="1" x14ac:dyDescent="0.25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 customHeight="1" x14ac:dyDescent="0.25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 customHeight="1" x14ac:dyDescent="0.25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 customHeight="1" x14ac:dyDescent="0.25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 customHeight="1" x14ac:dyDescent="0.25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 customHeight="1" x14ac:dyDescent="0.25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 customHeight="1" x14ac:dyDescent="0.25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 customHeight="1" x14ac:dyDescent="0.25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 customHeight="1" x14ac:dyDescent="0.25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 customHeight="1" x14ac:dyDescent="0.25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 customHeight="1" x14ac:dyDescent="0.25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 customHeight="1" x14ac:dyDescent="0.25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 customHeight="1" x14ac:dyDescent="0.25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 customHeight="1" x14ac:dyDescent="0.25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 customHeight="1" x14ac:dyDescent="0.25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 customHeight="1" x14ac:dyDescent="0.25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 customHeight="1" x14ac:dyDescent="0.25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 customHeight="1" x14ac:dyDescent="0.25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 customHeight="1" x14ac:dyDescent="0.25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 customHeight="1" x14ac:dyDescent="0.25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 customHeight="1" x14ac:dyDescent="0.25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 customHeight="1" x14ac:dyDescent="0.25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 customHeight="1" x14ac:dyDescent="0.25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 customHeight="1" x14ac:dyDescent="0.25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 customHeight="1" x14ac:dyDescent="0.25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 customHeight="1" x14ac:dyDescent="0.25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 customHeight="1" x14ac:dyDescent="0.25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 customHeight="1" x14ac:dyDescent="0.25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 customHeight="1" x14ac:dyDescent="0.25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 customHeight="1" x14ac:dyDescent="0.25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 customHeight="1" x14ac:dyDescent="0.25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 customHeight="1" x14ac:dyDescent="0.25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 customHeight="1" x14ac:dyDescent="0.25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 customHeight="1" x14ac:dyDescent="0.25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2.75" customHeight="1" x14ac:dyDescent="0.25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2.75" customHeight="1" x14ac:dyDescent="0.25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2.75" customHeight="1" x14ac:dyDescent="0.25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 customHeight="1" x14ac:dyDescent="0.25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 customHeight="1" x14ac:dyDescent="0.25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 customHeight="1" x14ac:dyDescent="0.25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 customHeight="1" x14ac:dyDescent="0.25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2.75" customHeight="1" x14ac:dyDescent="0.25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2.75" customHeight="1" x14ac:dyDescent="0.25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2.75" customHeight="1" x14ac:dyDescent="0.25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2.75" customHeight="1" x14ac:dyDescent="0.25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2.75" customHeight="1" x14ac:dyDescent="0.25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2.75" customHeight="1" x14ac:dyDescent="0.25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2.75" customHeight="1" x14ac:dyDescent="0.25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2.75" customHeight="1" x14ac:dyDescent="0.25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2.75" customHeight="1" x14ac:dyDescent="0.25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2.75" customHeight="1" x14ac:dyDescent="0.25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2.75" customHeight="1" x14ac:dyDescent="0.25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 customHeight="1" x14ac:dyDescent="0.25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 customHeight="1" x14ac:dyDescent="0.25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2.75" customHeight="1" x14ac:dyDescent="0.25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 customHeight="1" x14ac:dyDescent="0.25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 customHeight="1" x14ac:dyDescent="0.25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 customHeight="1" x14ac:dyDescent="0.25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 customHeight="1" x14ac:dyDescent="0.25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 customHeight="1" x14ac:dyDescent="0.25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 customHeight="1" x14ac:dyDescent="0.25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 customHeight="1" x14ac:dyDescent="0.25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 customHeight="1" x14ac:dyDescent="0.25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 customHeight="1" x14ac:dyDescent="0.25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 customHeight="1" x14ac:dyDescent="0.25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 customHeight="1" x14ac:dyDescent="0.25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 customHeight="1" x14ac:dyDescent="0.25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 customHeight="1" x14ac:dyDescent="0.25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 customHeight="1" x14ac:dyDescent="0.25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2.75" customHeight="1" x14ac:dyDescent="0.25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2.75" customHeight="1" x14ac:dyDescent="0.25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2.75" customHeight="1" x14ac:dyDescent="0.25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2.75" customHeight="1" x14ac:dyDescent="0.25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2.75" customHeight="1" x14ac:dyDescent="0.25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2.75" customHeight="1" x14ac:dyDescent="0.25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2.75" customHeight="1" x14ac:dyDescent="0.25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2.75" customHeight="1" x14ac:dyDescent="0.25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2.75" customHeight="1" x14ac:dyDescent="0.25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2.75" customHeight="1" x14ac:dyDescent="0.25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2.75" customHeight="1" x14ac:dyDescent="0.25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2.75" customHeight="1" x14ac:dyDescent="0.25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2.75" customHeight="1" x14ac:dyDescent="0.25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2.75" customHeight="1" x14ac:dyDescent="0.25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2.75" customHeight="1" x14ac:dyDescent="0.25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2.75" customHeight="1" x14ac:dyDescent="0.25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2.75" customHeight="1" x14ac:dyDescent="0.25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2.75" customHeight="1" x14ac:dyDescent="0.25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2.75" customHeight="1" x14ac:dyDescent="0.25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2.75" customHeight="1" x14ac:dyDescent="0.25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2.75" customHeight="1" x14ac:dyDescent="0.25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2.75" customHeight="1" x14ac:dyDescent="0.25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2.75" customHeight="1" x14ac:dyDescent="0.25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2.75" customHeight="1" x14ac:dyDescent="0.25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2.75" customHeight="1" x14ac:dyDescent="0.25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2.75" customHeight="1" x14ac:dyDescent="0.25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2.75" customHeight="1" x14ac:dyDescent="0.25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2.75" customHeight="1" x14ac:dyDescent="0.25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2.75" customHeight="1" x14ac:dyDescent="0.25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2.75" customHeight="1" x14ac:dyDescent="0.25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2.75" customHeight="1" x14ac:dyDescent="0.25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2.75" customHeight="1" x14ac:dyDescent="0.25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2.75" customHeight="1" x14ac:dyDescent="0.25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2.75" customHeight="1" x14ac:dyDescent="0.25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2.75" customHeight="1" x14ac:dyDescent="0.25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2.75" customHeight="1" x14ac:dyDescent="0.25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2.75" customHeight="1" x14ac:dyDescent="0.25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2.75" customHeight="1" x14ac:dyDescent="0.25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2.75" customHeight="1" x14ac:dyDescent="0.25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2.75" customHeight="1" x14ac:dyDescent="0.25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2.75" customHeight="1" x14ac:dyDescent="0.25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2.75" customHeight="1" x14ac:dyDescent="0.25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2.75" customHeight="1" x14ac:dyDescent="0.25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2.75" customHeight="1" x14ac:dyDescent="0.25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2.75" customHeight="1" x14ac:dyDescent="0.25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2.75" customHeight="1" x14ac:dyDescent="0.25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2.75" customHeight="1" x14ac:dyDescent="0.25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2.75" customHeight="1" x14ac:dyDescent="0.25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2.75" customHeight="1" x14ac:dyDescent="0.25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2.75" customHeight="1" x14ac:dyDescent="0.25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2.75" customHeight="1" x14ac:dyDescent="0.25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2.75" customHeight="1" x14ac:dyDescent="0.25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2.75" customHeight="1" x14ac:dyDescent="0.25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2.75" customHeight="1" x14ac:dyDescent="0.25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2.75" customHeight="1" x14ac:dyDescent="0.25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2.75" customHeight="1" x14ac:dyDescent="0.25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2.75" customHeight="1" x14ac:dyDescent="0.25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2.75" customHeight="1" x14ac:dyDescent="0.25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2.75" customHeight="1" x14ac:dyDescent="0.25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2.75" customHeight="1" x14ac:dyDescent="0.25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2.75" customHeight="1" x14ac:dyDescent="0.25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2.75" customHeight="1" x14ac:dyDescent="0.25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2.75" customHeight="1" x14ac:dyDescent="0.25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2.75" customHeight="1" x14ac:dyDescent="0.25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2.75" customHeight="1" x14ac:dyDescent="0.25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2.75" customHeight="1" x14ac:dyDescent="0.25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2.75" customHeight="1" x14ac:dyDescent="0.25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2.75" customHeight="1" x14ac:dyDescent="0.25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2.75" customHeight="1" x14ac:dyDescent="0.25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2.75" customHeight="1" x14ac:dyDescent="0.25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2.75" customHeight="1" x14ac:dyDescent="0.25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2.75" customHeight="1" x14ac:dyDescent="0.25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2.75" customHeight="1" x14ac:dyDescent="0.25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2.75" customHeight="1" x14ac:dyDescent="0.25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2.75" customHeight="1" x14ac:dyDescent="0.25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2.75" customHeight="1" x14ac:dyDescent="0.25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2.75" customHeight="1" x14ac:dyDescent="0.25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2.75" customHeight="1" x14ac:dyDescent="0.25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2.75" customHeight="1" x14ac:dyDescent="0.25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2.75" customHeight="1" x14ac:dyDescent="0.25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2.75" customHeight="1" x14ac:dyDescent="0.25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2.75" customHeight="1" x14ac:dyDescent="0.25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2.75" customHeight="1" x14ac:dyDescent="0.25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2.75" customHeight="1" x14ac:dyDescent="0.25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2.75" customHeight="1" x14ac:dyDescent="0.25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2.75" customHeight="1" x14ac:dyDescent="0.25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2.75" customHeight="1" x14ac:dyDescent="0.25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2.75" customHeight="1" x14ac:dyDescent="0.25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2.75" customHeight="1" x14ac:dyDescent="0.25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2.75" customHeight="1" x14ac:dyDescent="0.25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2.75" customHeight="1" x14ac:dyDescent="0.25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2.75" customHeight="1" x14ac:dyDescent="0.25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2.75" customHeight="1" x14ac:dyDescent="0.25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2.75" customHeight="1" x14ac:dyDescent="0.25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2.75" customHeight="1" x14ac:dyDescent="0.25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2.75" customHeight="1" x14ac:dyDescent="0.25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2.75" customHeight="1" x14ac:dyDescent="0.25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2.75" customHeight="1" x14ac:dyDescent="0.25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2.75" customHeight="1" x14ac:dyDescent="0.25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2.75" customHeight="1" x14ac:dyDescent="0.25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2.75" customHeight="1" x14ac:dyDescent="0.25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2.75" customHeight="1" x14ac:dyDescent="0.25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2.75" customHeight="1" x14ac:dyDescent="0.25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2.75" customHeight="1" x14ac:dyDescent="0.25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2.75" customHeight="1" x14ac:dyDescent="0.25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2.75" customHeight="1" x14ac:dyDescent="0.25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2.75" customHeight="1" x14ac:dyDescent="0.25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2.75" customHeight="1" x14ac:dyDescent="0.25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2.75" customHeight="1" x14ac:dyDescent="0.25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2.75" customHeight="1" x14ac:dyDescent="0.25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2.75" customHeight="1" x14ac:dyDescent="0.25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2.75" customHeight="1" x14ac:dyDescent="0.25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2.75" customHeight="1" x14ac:dyDescent="0.25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2.75" customHeight="1" x14ac:dyDescent="0.25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2.75" customHeight="1" x14ac:dyDescent="0.25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2.75" customHeight="1" x14ac:dyDescent="0.25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2.75" customHeight="1" x14ac:dyDescent="0.25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2.75" customHeight="1" x14ac:dyDescent="0.25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2.75" customHeight="1" x14ac:dyDescent="0.25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2.75" customHeight="1" x14ac:dyDescent="0.25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2.75" customHeight="1" x14ac:dyDescent="0.25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2.75" customHeight="1" x14ac:dyDescent="0.25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2.75" customHeight="1" x14ac:dyDescent="0.25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2.75" customHeight="1" x14ac:dyDescent="0.25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2.75" customHeight="1" x14ac:dyDescent="0.25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2.75" customHeight="1" x14ac:dyDescent="0.25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2.75" customHeight="1" x14ac:dyDescent="0.25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2.75" customHeight="1" x14ac:dyDescent="0.25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2.75" customHeight="1" x14ac:dyDescent="0.25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2.75" customHeight="1" x14ac:dyDescent="0.25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2.75" customHeight="1" x14ac:dyDescent="0.25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2.75" customHeight="1" x14ac:dyDescent="0.25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2.75" customHeight="1" x14ac:dyDescent="0.25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2.75" customHeight="1" x14ac:dyDescent="0.25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2.75" customHeight="1" x14ac:dyDescent="0.25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2.75" customHeight="1" x14ac:dyDescent="0.25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2.75" customHeight="1" x14ac:dyDescent="0.25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2.75" customHeight="1" x14ac:dyDescent="0.25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2.75" customHeight="1" x14ac:dyDescent="0.25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2.75" customHeight="1" x14ac:dyDescent="0.25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2.75" customHeight="1" x14ac:dyDescent="0.25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2.75" customHeight="1" x14ac:dyDescent="0.25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2.75" customHeight="1" x14ac:dyDescent="0.25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2.75" customHeight="1" x14ac:dyDescent="0.25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2.75" customHeight="1" x14ac:dyDescent="0.25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2.75" customHeight="1" x14ac:dyDescent="0.25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2.75" customHeight="1" x14ac:dyDescent="0.25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2.75" customHeight="1" x14ac:dyDescent="0.25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2.75" customHeight="1" x14ac:dyDescent="0.25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2.75" customHeight="1" x14ac:dyDescent="0.25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2.75" customHeight="1" x14ac:dyDescent="0.25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2.75" customHeight="1" x14ac:dyDescent="0.25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2.75" customHeight="1" x14ac:dyDescent="0.25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2.75" customHeight="1" x14ac:dyDescent="0.25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2.75" customHeight="1" x14ac:dyDescent="0.25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2.75" customHeight="1" x14ac:dyDescent="0.25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2.75" customHeight="1" x14ac:dyDescent="0.25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2.75" customHeight="1" x14ac:dyDescent="0.25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2.75" customHeight="1" x14ac:dyDescent="0.25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2.75" customHeight="1" x14ac:dyDescent="0.25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2.75" customHeight="1" x14ac:dyDescent="0.25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2.75" customHeight="1" x14ac:dyDescent="0.25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2.75" customHeight="1" x14ac:dyDescent="0.25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2.75" customHeight="1" x14ac:dyDescent="0.25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2.75" customHeight="1" x14ac:dyDescent="0.25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2.75" customHeight="1" x14ac:dyDescent="0.25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2.75" customHeight="1" x14ac:dyDescent="0.25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2.75" customHeight="1" x14ac:dyDescent="0.25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2.75" customHeight="1" x14ac:dyDescent="0.25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2.75" customHeight="1" x14ac:dyDescent="0.25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2.75" customHeight="1" x14ac:dyDescent="0.25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2.75" customHeight="1" x14ac:dyDescent="0.25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2.75" customHeight="1" x14ac:dyDescent="0.25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2.75" customHeight="1" x14ac:dyDescent="0.25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2.75" customHeight="1" x14ac:dyDescent="0.25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2.75" customHeight="1" x14ac:dyDescent="0.25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2.75" customHeight="1" x14ac:dyDescent="0.25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2.75" customHeight="1" x14ac:dyDescent="0.25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2.75" customHeight="1" x14ac:dyDescent="0.25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2.75" customHeight="1" x14ac:dyDescent="0.25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2.75" customHeight="1" x14ac:dyDescent="0.25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2.75" customHeight="1" x14ac:dyDescent="0.25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2.75" customHeight="1" x14ac:dyDescent="0.25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2.75" customHeight="1" x14ac:dyDescent="0.25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2.75" customHeight="1" x14ac:dyDescent="0.25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2.75" customHeight="1" x14ac:dyDescent="0.25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2.75" customHeight="1" x14ac:dyDescent="0.25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2.75" customHeight="1" x14ac:dyDescent="0.25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2.75" customHeight="1" x14ac:dyDescent="0.25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2.75" customHeight="1" x14ac:dyDescent="0.25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2.75" customHeight="1" x14ac:dyDescent="0.25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2.75" customHeight="1" x14ac:dyDescent="0.25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2.75" customHeight="1" x14ac:dyDescent="0.25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2.75" customHeight="1" x14ac:dyDescent="0.25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2.75" customHeight="1" x14ac:dyDescent="0.25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2.75" customHeight="1" x14ac:dyDescent="0.25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2.75" customHeight="1" x14ac:dyDescent="0.25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2.75" customHeight="1" x14ac:dyDescent="0.25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2.75" customHeight="1" x14ac:dyDescent="0.25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2.75" customHeight="1" x14ac:dyDescent="0.25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2.75" customHeight="1" x14ac:dyDescent="0.25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2.75" customHeight="1" x14ac:dyDescent="0.25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2.75" customHeight="1" x14ac:dyDescent="0.25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2.75" customHeight="1" x14ac:dyDescent="0.25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2.75" customHeight="1" x14ac:dyDescent="0.25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2.75" customHeight="1" x14ac:dyDescent="0.25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2.75" customHeight="1" x14ac:dyDescent="0.25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2.75" customHeight="1" x14ac:dyDescent="0.25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2.75" customHeight="1" x14ac:dyDescent="0.25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2.75" customHeight="1" x14ac:dyDescent="0.25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2.75" customHeight="1" x14ac:dyDescent="0.25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2.75" customHeight="1" x14ac:dyDescent="0.25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2.75" customHeight="1" x14ac:dyDescent="0.25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2.75" customHeight="1" x14ac:dyDescent="0.25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2.75" customHeight="1" x14ac:dyDescent="0.25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2.75" customHeight="1" x14ac:dyDescent="0.25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2.75" customHeight="1" x14ac:dyDescent="0.25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2.75" customHeight="1" x14ac:dyDescent="0.25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2.75" customHeight="1" x14ac:dyDescent="0.25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2.75" customHeight="1" x14ac:dyDescent="0.25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2.75" customHeight="1" x14ac:dyDescent="0.25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2.75" customHeight="1" x14ac:dyDescent="0.25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2.75" customHeight="1" x14ac:dyDescent="0.25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2.75" customHeight="1" x14ac:dyDescent="0.25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2.75" customHeight="1" x14ac:dyDescent="0.25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2.75" customHeight="1" x14ac:dyDescent="0.25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2.75" customHeight="1" x14ac:dyDescent="0.25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2.75" customHeight="1" x14ac:dyDescent="0.25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2.75" customHeight="1" x14ac:dyDescent="0.25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2.75" customHeight="1" x14ac:dyDescent="0.25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2.75" customHeight="1" x14ac:dyDescent="0.25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2.75" customHeight="1" x14ac:dyDescent="0.25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2.75" customHeight="1" x14ac:dyDescent="0.25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2.75" customHeight="1" x14ac:dyDescent="0.25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2.75" customHeight="1" x14ac:dyDescent="0.25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2.75" customHeight="1" x14ac:dyDescent="0.25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2.75" customHeight="1" x14ac:dyDescent="0.25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2.75" customHeight="1" x14ac:dyDescent="0.25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2.75" customHeight="1" x14ac:dyDescent="0.25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2.75" customHeight="1" x14ac:dyDescent="0.25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2.75" customHeight="1" x14ac:dyDescent="0.25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2.75" customHeight="1" x14ac:dyDescent="0.25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2.75" customHeight="1" x14ac:dyDescent="0.25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2.75" customHeight="1" x14ac:dyDescent="0.25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2.75" customHeight="1" x14ac:dyDescent="0.25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2.75" customHeight="1" x14ac:dyDescent="0.25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2.75" customHeight="1" x14ac:dyDescent="0.25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2.75" customHeight="1" x14ac:dyDescent="0.25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2.75" customHeight="1" x14ac:dyDescent="0.25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2.75" customHeight="1" x14ac:dyDescent="0.25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2.75" customHeight="1" x14ac:dyDescent="0.25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2.75" customHeight="1" x14ac:dyDescent="0.25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2.75" customHeight="1" x14ac:dyDescent="0.25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2.75" customHeight="1" x14ac:dyDescent="0.25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2.75" customHeight="1" x14ac:dyDescent="0.25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2.75" customHeight="1" x14ac:dyDescent="0.25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2.75" customHeight="1" x14ac:dyDescent="0.25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2.75" customHeight="1" x14ac:dyDescent="0.25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2.75" customHeight="1" x14ac:dyDescent="0.25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2.75" customHeight="1" x14ac:dyDescent="0.25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2.75" customHeight="1" x14ac:dyDescent="0.25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2.75" customHeight="1" x14ac:dyDescent="0.25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2.75" customHeight="1" x14ac:dyDescent="0.25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2.75" customHeight="1" x14ac:dyDescent="0.25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2.75" customHeight="1" x14ac:dyDescent="0.25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2.75" customHeight="1" x14ac:dyDescent="0.25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2.75" customHeight="1" x14ac:dyDescent="0.25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2.75" customHeight="1" x14ac:dyDescent="0.25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2.75" customHeight="1" x14ac:dyDescent="0.25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2.75" customHeight="1" x14ac:dyDescent="0.25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2.75" customHeight="1" x14ac:dyDescent="0.25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2.75" customHeight="1" x14ac:dyDescent="0.25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2.75" customHeight="1" x14ac:dyDescent="0.25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2.75" customHeight="1" x14ac:dyDescent="0.25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2.75" customHeight="1" x14ac:dyDescent="0.25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2.75" customHeight="1" x14ac:dyDescent="0.25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2.75" customHeight="1" x14ac:dyDescent="0.25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2.75" customHeight="1" x14ac:dyDescent="0.25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2.75" customHeight="1" x14ac:dyDescent="0.25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2.75" customHeight="1" x14ac:dyDescent="0.25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2.75" customHeight="1" x14ac:dyDescent="0.25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2.75" customHeight="1" x14ac:dyDescent="0.25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2.75" customHeight="1" x14ac:dyDescent="0.25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2.75" customHeight="1" x14ac:dyDescent="0.25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2.75" customHeight="1" x14ac:dyDescent="0.25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2.75" customHeight="1" x14ac:dyDescent="0.25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2.75" customHeight="1" x14ac:dyDescent="0.25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2.75" customHeight="1" x14ac:dyDescent="0.25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2.75" customHeight="1" x14ac:dyDescent="0.25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2.75" customHeight="1" x14ac:dyDescent="0.25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2.75" customHeight="1" x14ac:dyDescent="0.25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2.75" customHeight="1" x14ac:dyDescent="0.25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2.75" customHeight="1" x14ac:dyDescent="0.25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2.75" customHeight="1" x14ac:dyDescent="0.25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2.75" customHeight="1" x14ac:dyDescent="0.25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2.75" customHeight="1" x14ac:dyDescent="0.25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2.75" customHeight="1" x14ac:dyDescent="0.25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2.75" customHeight="1" x14ac:dyDescent="0.25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2.75" customHeight="1" x14ac:dyDescent="0.25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2.75" customHeight="1" x14ac:dyDescent="0.25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2.75" customHeight="1" x14ac:dyDescent="0.25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2.75" customHeight="1" x14ac:dyDescent="0.25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2.75" customHeight="1" x14ac:dyDescent="0.25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2.75" customHeight="1" x14ac:dyDescent="0.25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2.75" customHeight="1" x14ac:dyDescent="0.25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2.75" customHeight="1" x14ac:dyDescent="0.25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2.75" customHeight="1" x14ac:dyDescent="0.25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2.75" customHeight="1" x14ac:dyDescent="0.25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2.75" customHeight="1" x14ac:dyDescent="0.25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2.75" customHeight="1" x14ac:dyDescent="0.25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2.75" customHeight="1" x14ac:dyDescent="0.25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2.75" customHeight="1" x14ac:dyDescent="0.25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2.75" customHeight="1" x14ac:dyDescent="0.25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2.75" customHeight="1" x14ac:dyDescent="0.25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2.75" customHeight="1" x14ac:dyDescent="0.25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2.75" customHeight="1" x14ac:dyDescent="0.25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2.75" customHeight="1" x14ac:dyDescent="0.25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2.75" customHeight="1" x14ac:dyDescent="0.25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2.75" customHeight="1" x14ac:dyDescent="0.25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2.75" customHeight="1" x14ac:dyDescent="0.25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2.75" customHeight="1" x14ac:dyDescent="0.25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2.75" customHeight="1" x14ac:dyDescent="0.25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2.75" customHeight="1" x14ac:dyDescent="0.25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2.75" customHeight="1" x14ac:dyDescent="0.25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2.75" customHeight="1" x14ac:dyDescent="0.25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2.75" customHeight="1" x14ac:dyDescent="0.25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2.75" customHeight="1" x14ac:dyDescent="0.25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2.75" customHeight="1" x14ac:dyDescent="0.25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2.75" customHeight="1" x14ac:dyDescent="0.25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2.75" customHeight="1" x14ac:dyDescent="0.25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2.75" customHeight="1" x14ac:dyDescent="0.25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2.75" customHeight="1" x14ac:dyDescent="0.25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2.75" customHeight="1" x14ac:dyDescent="0.25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2.75" customHeight="1" x14ac:dyDescent="0.25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2.75" customHeight="1" x14ac:dyDescent="0.25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2.75" customHeight="1" x14ac:dyDescent="0.25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2.75" customHeight="1" x14ac:dyDescent="0.25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2.75" customHeight="1" x14ac:dyDescent="0.25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2.75" customHeight="1" x14ac:dyDescent="0.25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2.75" customHeight="1" x14ac:dyDescent="0.25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2.75" customHeight="1" x14ac:dyDescent="0.25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2.75" customHeight="1" x14ac:dyDescent="0.25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2.75" customHeight="1" x14ac:dyDescent="0.25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2.75" customHeight="1" x14ac:dyDescent="0.25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2.75" customHeight="1" x14ac:dyDescent="0.25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2.75" customHeight="1" x14ac:dyDescent="0.25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2.75" customHeight="1" x14ac:dyDescent="0.25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2.75" customHeight="1" x14ac:dyDescent="0.25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2.75" customHeight="1" x14ac:dyDescent="0.25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2.75" customHeight="1" x14ac:dyDescent="0.25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2.75" customHeight="1" x14ac:dyDescent="0.25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2.75" customHeight="1" x14ac:dyDescent="0.25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2.75" customHeight="1" x14ac:dyDescent="0.25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2.75" customHeight="1" x14ac:dyDescent="0.25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2.75" customHeight="1" x14ac:dyDescent="0.25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2.75" customHeight="1" x14ac:dyDescent="0.25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2.75" customHeight="1" x14ac:dyDescent="0.25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2.75" customHeight="1" x14ac:dyDescent="0.25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2.75" customHeight="1" x14ac:dyDescent="0.25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2.75" customHeight="1" x14ac:dyDescent="0.25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2.75" customHeight="1" x14ac:dyDescent="0.25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2.75" customHeight="1" x14ac:dyDescent="0.25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2.75" customHeight="1" x14ac:dyDescent="0.25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2.75" customHeight="1" x14ac:dyDescent="0.25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2.75" customHeight="1" x14ac:dyDescent="0.25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2.75" customHeight="1" x14ac:dyDescent="0.25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2.75" customHeight="1" x14ac:dyDescent="0.25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2.75" customHeight="1" x14ac:dyDescent="0.25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2.75" customHeight="1" x14ac:dyDescent="0.25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2.75" customHeight="1" x14ac:dyDescent="0.25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2.75" customHeight="1" x14ac:dyDescent="0.25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2.75" customHeight="1" x14ac:dyDescent="0.25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2.75" customHeight="1" x14ac:dyDescent="0.25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2.75" customHeight="1" x14ac:dyDescent="0.25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2.75" customHeight="1" x14ac:dyDescent="0.25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2.75" customHeight="1" x14ac:dyDescent="0.25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2.75" customHeight="1" x14ac:dyDescent="0.25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2.75" customHeight="1" x14ac:dyDescent="0.25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2.75" customHeight="1" x14ac:dyDescent="0.25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2.75" customHeight="1" x14ac:dyDescent="0.25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2.75" customHeight="1" x14ac:dyDescent="0.25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2.75" customHeight="1" x14ac:dyDescent="0.25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2.75" customHeight="1" x14ac:dyDescent="0.25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2.75" customHeight="1" x14ac:dyDescent="0.25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2.75" customHeight="1" x14ac:dyDescent="0.25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2.75" customHeight="1" x14ac:dyDescent="0.25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2.75" customHeight="1" x14ac:dyDescent="0.25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2.75" customHeight="1" x14ac:dyDescent="0.25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2.75" customHeight="1" x14ac:dyDescent="0.25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2.75" customHeight="1" x14ac:dyDescent="0.25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2.75" customHeight="1" x14ac:dyDescent="0.25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2.75" customHeight="1" x14ac:dyDescent="0.25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2.75" customHeight="1" x14ac:dyDescent="0.25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2.75" customHeight="1" x14ac:dyDescent="0.25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2.75" customHeight="1" x14ac:dyDescent="0.25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2.75" customHeight="1" x14ac:dyDescent="0.25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2.75" customHeight="1" x14ac:dyDescent="0.25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2.75" customHeight="1" x14ac:dyDescent="0.25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2.75" customHeight="1" x14ac:dyDescent="0.25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2.75" customHeight="1" x14ac:dyDescent="0.25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2.75" customHeight="1" x14ac:dyDescent="0.25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2.75" customHeight="1" x14ac:dyDescent="0.25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2.75" customHeight="1" x14ac:dyDescent="0.25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2.75" customHeight="1" x14ac:dyDescent="0.25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2.75" customHeight="1" x14ac:dyDescent="0.25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2.75" customHeight="1" x14ac:dyDescent="0.25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2.75" customHeight="1" x14ac:dyDescent="0.25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2.75" customHeight="1" x14ac:dyDescent="0.25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2.75" customHeight="1" x14ac:dyDescent="0.25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2.75" customHeight="1" x14ac:dyDescent="0.25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2.75" customHeight="1" x14ac:dyDescent="0.25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2.75" customHeight="1" x14ac:dyDescent="0.25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2.75" customHeight="1" x14ac:dyDescent="0.25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2.75" customHeight="1" x14ac:dyDescent="0.25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2.75" customHeight="1" x14ac:dyDescent="0.25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2.75" customHeight="1" x14ac:dyDescent="0.25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2.75" customHeight="1" x14ac:dyDescent="0.25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2.75" customHeight="1" x14ac:dyDescent="0.25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2.75" customHeight="1" x14ac:dyDescent="0.25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2.75" customHeight="1" x14ac:dyDescent="0.25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2.75" customHeight="1" x14ac:dyDescent="0.25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2.75" customHeight="1" x14ac:dyDescent="0.25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2.75" customHeight="1" x14ac:dyDescent="0.25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2.75" customHeight="1" x14ac:dyDescent="0.25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2.75" customHeight="1" x14ac:dyDescent="0.25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2.75" customHeight="1" x14ac:dyDescent="0.25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2.75" customHeight="1" x14ac:dyDescent="0.25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2.75" customHeight="1" x14ac:dyDescent="0.25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2.75" customHeight="1" x14ac:dyDescent="0.25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2.75" customHeight="1" x14ac:dyDescent="0.25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2.75" customHeight="1" x14ac:dyDescent="0.25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2.75" customHeight="1" x14ac:dyDescent="0.25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2.75" customHeight="1" x14ac:dyDescent="0.25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2.75" customHeight="1" x14ac:dyDescent="0.25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2.75" customHeight="1" x14ac:dyDescent="0.25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2.75" customHeight="1" x14ac:dyDescent="0.25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2.75" customHeight="1" x14ac:dyDescent="0.25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2.75" customHeight="1" x14ac:dyDescent="0.25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2.75" customHeight="1" x14ac:dyDescent="0.25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2.75" customHeight="1" x14ac:dyDescent="0.25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2.75" customHeight="1" x14ac:dyDescent="0.25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2.75" customHeight="1" x14ac:dyDescent="0.25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2.75" customHeight="1" x14ac:dyDescent="0.25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2.75" customHeight="1" x14ac:dyDescent="0.25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2.75" customHeight="1" x14ac:dyDescent="0.25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2.75" customHeight="1" x14ac:dyDescent="0.25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2.75" customHeight="1" x14ac:dyDescent="0.25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2.75" customHeight="1" x14ac:dyDescent="0.25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2.75" customHeight="1" x14ac:dyDescent="0.25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2.75" customHeight="1" x14ac:dyDescent="0.25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2.75" customHeight="1" x14ac:dyDescent="0.25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2.75" customHeight="1" x14ac:dyDescent="0.25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2.75" customHeight="1" x14ac:dyDescent="0.25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2.75" customHeight="1" x14ac:dyDescent="0.25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2.75" customHeight="1" x14ac:dyDescent="0.25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2.75" customHeight="1" x14ac:dyDescent="0.25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2.75" customHeight="1" x14ac:dyDescent="0.25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2.75" customHeight="1" x14ac:dyDescent="0.25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2.75" customHeight="1" x14ac:dyDescent="0.25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2.75" customHeight="1" x14ac:dyDescent="0.25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2.75" customHeight="1" x14ac:dyDescent="0.25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2.75" customHeight="1" x14ac:dyDescent="0.25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2.75" customHeight="1" x14ac:dyDescent="0.25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2.75" customHeight="1" x14ac:dyDescent="0.25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2.75" customHeight="1" x14ac:dyDescent="0.25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2.75" customHeight="1" x14ac:dyDescent="0.25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2.75" customHeight="1" x14ac:dyDescent="0.25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2.75" customHeight="1" x14ac:dyDescent="0.25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2.75" customHeight="1" x14ac:dyDescent="0.25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2.75" customHeight="1" x14ac:dyDescent="0.25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2.75" customHeight="1" x14ac:dyDescent="0.25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2.75" customHeight="1" x14ac:dyDescent="0.25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2.75" customHeight="1" x14ac:dyDescent="0.25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2.75" customHeight="1" x14ac:dyDescent="0.25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2.75" customHeight="1" x14ac:dyDescent="0.25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2.75" customHeight="1" x14ac:dyDescent="0.25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2.75" customHeight="1" x14ac:dyDescent="0.25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2.75" customHeight="1" x14ac:dyDescent="0.25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2.75" customHeight="1" x14ac:dyDescent="0.25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2.75" customHeight="1" x14ac:dyDescent="0.25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2.75" customHeight="1" x14ac:dyDescent="0.25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2.75" customHeight="1" x14ac:dyDescent="0.25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2.75" customHeight="1" x14ac:dyDescent="0.25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2.75" customHeight="1" x14ac:dyDescent="0.25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2.75" customHeight="1" x14ac:dyDescent="0.25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2.75" customHeight="1" x14ac:dyDescent="0.25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2.75" customHeight="1" x14ac:dyDescent="0.25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2.75" customHeight="1" x14ac:dyDescent="0.25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2.75" customHeight="1" x14ac:dyDescent="0.25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2.75" customHeight="1" x14ac:dyDescent="0.25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2.75" customHeight="1" x14ac:dyDescent="0.25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2.75" customHeight="1" x14ac:dyDescent="0.25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2.75" customHeight="1" x14ac:dyDescent="0.25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2.75" customHeight="1" x14ac:dyDescent="0.25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2.75" customHeight="1" x14ac:dyDescent="0.25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2.75" customHeight="1" x14ac:dyDescent="0.25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2.75" customHeight="1" x14ac:dyDescent="0.25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 ht="12.75" customHeight="1" x14ac:dyDescent="0.25">
      <c r="A986" s="2"/>
      <c r="B986" s="2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 ht="12.75" customHeight="1" x14ac:dyDescent="0.25">
      <c r="A987" s="2"/>
      <c r="B987" s="2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 ht="12.75" customHeight="1" x14ac:dyDescent="0.25">
      <c r="A988" s="2"/>
      <c r="B988" s="2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 ht="12.75" customHeight="1" x14ac:dyDescent="0.25">
      <c r="A989" s="2"/>
      <c r="B989" s="2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</sheetData>
  <mergeCells count="14">
    <mergeCell ref="C184:D184"/>
    <mergeCell ref="C185:E185"/>
    <mergeCell ref="C1:E1"/>
    <mergeCell ref="H1:K1"/>
    <mergeCell ref="H2:K2"/>
    <mergeCell ref="C24:D24"/>
    <mergeCell ref="C42:D42"/>
    <mergeCell ref="C59:D59"/>
    <mergeCell ref="C77:D77"/>
    <mergeCell ref="C95:D95"/>
    <mergeCell ref="C114:D114"/>
    <mergeCell ref="C131:D131"/>
    <mergeCell ref="C149:D149"/>
    <mergeCell ref="C166:D16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Людмила</cp:lastModifiedBy>
  <dcterms:created xsi:type="dcterms:W3CDTF">2023-10-31T15:13:22Z</dcterms:created>
  <dcterms:modified xsi:type="dcterms:W3CDTF">2024-03-02T16:39:23Z</dcterms:modified>
</cp:coreProperties>
</file>